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7715" windowHeight="8265" tabRatio="885" activeTab="3"/>
  </bookViews>
  <sheets>
    <sheet name="Instructions" sheetId="16" r:id="rId1"/>
    <sheet name="DataBase" sheetId="5" r:id="rId2"/>
    <sheet name="Extract" sheetId="7" r:id="rId3"/>
    <sheet name="Cover" sheetId="4" r:id="rId4"/>
    <sheet name="Worship" sheetId="8" r:id="rId5"/>
    <sheet name="Community" sheetId="9" r:id="rId6"/>
    <sheet name="Evangelization" sheetId="10" r:id="rId7"/>
    <sheet name="Service" sheetId="11" r:id="rId8"/>
    <sheet name="Word" sheetId="12" r:id="rId9"/>
    <sheet name="Leadership" sheetId="13" r:id="rId10"/>
    <sheet name="Stewardship" sheetId="14" r:id="rId11"/>
    <sheet name="Sample" sheetId="15" r:id="rId12"/>
    <sheet name="Items" sheetId="1" r:id="rId13"/>
    <sheet name="Scales" sheetId="2" r:id="rId14"/>
    <sheet name="Capture" sheetId="3" r:id="rId15"/>
  </sheets>
  <definedNames>
    <definedName name="_xlnm.Print_Area" localSheetId="5">Community!$A$1:$I$28</definedName>
    <definedName name="_xlnm.Print_Area" localSheetId="3">Cover!$A$1:$H$46</definedName>
    <definedName name="_xlnm.Print_Area" localSheetId="9">Leadership!$A$1:$I$21</definedName>
    <definedName name="_xlnm.Print_Area" localSheetId="11">Sample!$A$1:$M$26</definedName>
    <definedName name="_xlnm.Print_Area" localSheetId="10">Stewardship!$A$1:$I$24</definedName>
    <definedName name="_xlnm.Print_Area" localSheetId="8">Word!$A$1:$I$27</definedName>
    <definedName name="_xlnm.Print_Area" localSheetId="4">Worship!$A$1:$I$31</definedName>
    <definedName name="_xlnm.Print_Titles" localSheetId="12">Items!$1:$2</definedName>
  </definedNames>
  <calcPr calcId="125725"/>
</workbook>
</file>

<file path=xl/calcChain.xml><?xml version="1.0" encoding="utf-8"?>
<calcChain xmlns="http://schemas.openxmlformats.org/spreadsheetml/2006/main">
  <c r="B1" i="15"/>
  <c r="B1" i="14"/>
  <c r="B1" i="13"/>
  <c r="B1" i="12"/>
  <c r="B1" i="11"/>
  <c r="B1" i="10"/>
  <c r="B1" i="9"/>
  <c r="X9" i="7"/>
  <c r="G16" i="8" s="1"/>
  <c r="B1"/>
  <c r="CX6" i="7"/>
  <c r="CW6"/>
  <c r="CV6"/>
  <c r="CU6"/>
  <c r="CT6"/>
  <c r="CH22" s="1"/>
  <c r="CS6"/>
  <c r="CR6"/>
  <c r="CQ6"/>
  <c r="CP6"/>
  <c r="CO6"/>
  <c r="CN6"/>
  <c r="CM6"/>
  <c r="CL6"/>
  <c r="CK6"/>
  <c r="CJ6"/>
  <c r="CI6"/>
  <c r="CH6"/>
  <c r="CG6"/>
  <c r="BX22" s="1"/>
  <c r="CF6"/>
  <c r="CE6"/>
  <c r="CD6"/>
  <c r="CC6"/>
  <c r="CB6"/>
  <c r="CA6"/>
  <c r="BZ6"/>
  <c r="BY6"/>
  <c r="BX6"/>
  <c r="BW6"/>
  <c r="BK22" s="1"/>
  <c r="BV6"/>
  <c r="BU6"/>
  <c r="BT6"/>
  <c r="BS6"/>
  <c r="BR6"/>
  <c r="BQ6"/>
  <c r="BP6"/>
  <c r="BO6"/>
  <c r="BN6"/>
  <c r="BM6"/>
  <c r="BL6"/>
  <c r="BK6"/>
  <c r="BJ6"/>
  <c r="AY22" s="1"/>
  <c r="BI6"/>
  <c r="BH6"/>
  <c r="BG6"/>
  <c r="BF6"/>
  <c r="BE6"/>
  <c r="BD6"/>
  <c r="BC6"/>
  <c r="BB6"/>
  <c r="BA6"/>
  <c r="AZ6"/>
  <c r="AY6"/>
  <c r="AX6"/>
  <c r="AO22" s="1"/>
  <c r="AW6"/>
  <c r="AV6"/>
  <c r="AU6"/>
  <c r="AT6"/>
  <c r="AS6"/>
  <c r="AR6"/>
  <c r="AQ6"/>
  <c r="AP6"/>
  <c r="AO6"/>
  <c r="AM6"/>
  <c r="Z22" s="1"/>
  <c r="AL6"/>
  <c r="AK6"/>
  <c r="AJ6"/>
  <c r="AI6"/>
  <c r="AH6"/>
  <c r="AG6"/>
  <c r="AF6"/>
  <c r="AE6"/>
  <c r="AD6"/>
  <c r="AC6"/>
  <c r="AB6"/>
  <c r="AA6"/>
  <c r="Z6"/>
  <c r="Y6"/>
  <c r="L22" s="1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1" i="11"/>
  <c r="C1" i="10"/>
  <c r="K16" i="7"/>
  <c r="G4" i="15" s="1"/>
  <c r="K15" i="7"/>
  <c r="G5" i="15" s="1"/>
  <c r="K14" i="7"/>
  <c r="G6" i="15" s="1"/>
  <c r="K13" i="7"/>
  <c r="G7" i="15" s="1"/>
  <c r="K12" i="7"/>
  <c r="G8" i="15" s="1"/>
  <c r="BK18" i="7" l="1"/>
  <c r="AY18"/>
  <c r="Z18"/>
  <c r="L18"/>
  <c r="D25" i="4" s="1"/>
  <c r="I22" i="7"/>
  <c r="CH18"/>
  <c r="AO18"/>
  <c r="BX18"/>
  <c r="G9" i="15"/>
  <c r="H7" s="1"/>
  <c r="O22" i="4"/>
  <c r="I20" i="7"/>
  <c r="I19"/>
  <c r="E32" i="4" s="1"/>
  <c r="I18" i="7"/>
  <c r="CW16"/>
  <c r="C18" i="15" s="1"/>
  <c r="CV16" i="7"/>
  <c r="C13" i="15" s="1"/>
  <c r="CU16" i="7"/>
  <c r="C6" i="15" s="1"/>
  <c r="CW15" i="7"/>
  <c r="C17" i="15" s="1"/>
  <c r="CV15" i="7"/>
  <c r="C12" i="15" s="1"/>
  <c r="CU15" i="7"/>
  <c r="C5" i="15" s="1"/>
  <c r="CV14" i="7"/>
  <c r="C11" i="15" s="1"/>
  <c r="CU14" i="7"/>
  <c r="C4" i="15" s="1"/>
  <c r="CV13" i="7"/>
  <c r="C10" i="15" s="1"/>
  <c r="CS16" i="7"/>
  <c r="CR16"/>
  <c r="CQ16"/>
  <c r="CP16"/>
  <c r="CO16"/>
  <c r="CN16"/>
  <c r="CM16"/>
  <c r="CL16"/>
  <c r="CK16"/>
  <c r="CJ16"/>
  <c r="CI16"/>
  <c r="CH16"/>
  <c r="CS15"/>
  <c r="CR15"/>
  <c r="CQ15"/>
  <c r="CP15"/>
  <c r="CO15"/>
  <c r="CN15"/>
  <c r="CM15"/>
  <c r="CL15"/>
  <c r="CK15"/>
  <c r="CJ15"/>
  <c r="CI15"/>
  <c r="CH15"/>
  <c r="CS14"/>
  <c r="CR14"/>
  <c r="CQ14"/>
  <c r="CP14"/>
  <c r="CO14"/>
  <c r="CN14"/>
  <c r="CM14"/>
  <c r="CL14"/>
  <c r="CK14"/>
  <c r="CJ14"/>
  <c r="CI14"/>
  <c r="CH14"/>
  <c r="CS13"/>
  <c r="CR13"/>
  <c r="CQ13"/>
  <c r="CP13"/>
  <c r="CO13"/>
  <c r="CN13"/>
  <c r="CM13"/>
  <c r="CL13"/>
  <c r="CK13"/>
  <c r="CJ13"/>
  <c r="CI13"/>
  <c r="CH13"/>
  <c r="CS12"/>
  <c r="CR12"/>
  <c r="CQ12"/>
  <c r="CP12"/>
  <c r="CO12"/>
  <c r="CN12"/>
  <c r="CM12"/>
  <c r="CL12"/>
  <c r="CK12"/>
  <c r="CJ12"/>
  <c r="CI12"/>
  <c r="CH12"/>
  <c r="CF16"/>
  <c r="CE16"/>
  <c r="CD16"/>
  <c r="CC16"/>
  <c r="CB16"/>
  <c r="CA16"/>
  <c r="BZ16"/>
  <c r="BY16"/>
  <c r="BX16"/>
  <c r="CF15"/>
  <c r="CE15"/>
  <c r="CD15"/>
  <c r="CC15"/>
  <c r="CB15"/>
  <c r="CA15"/>
  <c r="BZ15"/>
  <c r="BY15"/>
  <c r="BX15"/>
  <c r="CF14"/>
  <c r="CE14"/>
  <c r="CD14"/>
  <c r="CC14"/>
  <c r="CB14"/>
  <c r="CA14"/>
  <c r="BZ14"/>
  <c r="BY14"/>
  <c r="BX14"/>
  <c r="CF13"/>
  <c r="CE13"/>
  <c r="CD13"/>
  <c r="CC13"/>
  <c r="CB13"/>
  <c r="CA13"/>
  <c r="BZ13"/>
  <c r="BY13"/>
  <c r="BX13"/>
  <c r="CF12"/>
  <c r="CE12"/>
  <c r="CD12"/>
  <c r="CC12"/>
  <c r="CB12"/>
  <c r="CA12"/>
  <c r="BZ12"/>
  <c r="BY12"/>
  <c r="BX12"/>
  <c r="BV16"/>
  <c r="BU16"/>
  <c r="BT16"/>
  <c r="BS16"/>
  <c r="BR16"/>
  <c r="BQ16"/>
  <c r="BP16"/>
  <c r="BO16"/>
  <c r="BN16"/>
  <c r="BM16"/>
  <c r="BL16"/>
  <c r="BK16"/>
  <c r="BV15"/>
  <c r="BU15"/>
  <c r="BT15"/>
  <c r="BS15"/>
  <c r="BR15"/>
  <c r="BQ15"/>
  <c r="BP15"/>
  <c r="BO15"/>
  <c r="BN15"/>
  <c r="BM15"/>
  <c r="BL15"/>
  <c r="BK15"/>
  <c r="BV14"/>
  <c r="BU14"/>
  <c r="BT14"/>
  <c r="BS14"/>
  <c r="BR14"/>
  <c r="BQ14"/>
  <c r="BP14"/>
  <c r="BO14"/>
  <c r="BN14"/>
  <c r="BM14"/>
  <c r="BL14"/>
  <c r="BK14"/>
  <c r="BV13"/>
  <c r="BU13"/>
  <c r="BT13"/>
  <c r="BS13"/>
  <c r="BR13"/>
  <c r="BQ13"/>
  <c r="BP13"/>
  <c r="BO13"/>
  <c r="BN13"/>
  <c r="BM13"/>
  <c r="BL13"/>
  <c r="BK13"/>
  <c r="BV12"/>
  <c r="BU12"/>
  <c r="BT12"/>
  <c r="BS12"/>
  <c r="BR12"/>
  <c r="BQ12"/>
  <c r="BP12"/>
  <c r="BO12"/>
  <c r="BN12"/>
  <c r="BM12"/>
  <c r="BL12"/>
  <c r="BK12"/>
  <c r="BI16"/>
  <c r="BH16"/>
  <c r="BG16"/>
  <c r="BF16"/>
  <c r="BE16"/>
  <c r="BD16"/>
  <c r="BC16"/>
  <c r="BB16"/>
  <c r="BA16"/>
  <c r="AZ16"/>
  <c r="AY16"/>
  <c r="BI15"/>
  <c r="BH15"/>
  <c r="BG15"/>
  <c r="BF15"/>
  <c r="BE15"/>
  <c r="BD15"/>
  <c r="BC15"/>
  <c r="BB15"/>
  <c r="BA15"/>
  <c r="AZ15"/>
  <c r="AY15"/>
  <c r="BI14"/>
  <c r="BH14"/>
  <c r="BG14"/>
  <c r="BF14"/>
  <c r="BE14"/>
  <c r="BD14"/>
  <c r="BC14"/>
  <c r="BB14"/>
  <c r="BA14"/>
  <c r="AZ14"/>
  <c r="AY14"/>
  <c r="BI13"/>
  <c r="BH13"/>
  <c r="BG13"/>
  <c r="BF13"/>
  <c r="BE13"/>
  <c r="BD13"/>
  <c r="BC13"/>
  <c r="BB13"/>
  <c r="BA13"/>
  <c r="AZ13"/>
  <c r="AY13"/>
  <c r="BI12"/>
  <c r="BH12"/>
  <c r="BG12"/>
  <c r="BF12"/>
  <c r="BE12"/>
  <c r="BD12"/>
  <c r="BC12"/>
  <c r="BB12"/>
  <c r="BA12"/>
  <c r="AZ12"/>
  <c r="AY12"/>
  <c r="AW16"/>
  <c r="AV16"/>
  <c r="AU16"/>
  <c r="AT16"/>
  <c r="AS16"/>
  <c r="AR16"/>
  <c r="AQ16"/>
  <c r="AP16"/>
  <c r="AO16"/>
  <c r="AW15"/>
  <c r="AV15"/>
  <c r="AU15"/>
  <c r="AT15"/>
  <c r="AS15"/>
  <c r="AR15"/>
  <c r="AQ15"/>
  <c r="AP15"/>
  <c r="AO15"/>
  <c r="AW14"/>
  <c r="AV14"/>
  <c r="AU14"/>
  <c r="AT14"/>
  <c r="AS14"/>
  <c r="AR14"/>
  <c r="AQ14"/>
  <c r="AP14"/>
  <c r="AO14"/>
  <c r="AW13"/>
  <c r="AV13"/>
  <c r="AU13"/>
  <c r="AT13"/>
  <c r="AS13"/>
  <c r="AR13"/>
  <c r="AQ13"/>
  <c r="AP13"/>
  <c r="AO13"/>
  <c r="AW12"/>
  <c r="AV12"/>
  <c r="AU12"/>
  <c r="AT12"/>
  <c r="AS12"/>
  <c r="AR12"/>
  <c r="AQ12"/>
  <c r="AP12"/>
  <c r="AO12"/>
  <c r="AL16"/>
  <c r="AK16"/>
  <c r="AJ16"/>
  <c r="AI16"/>
  <c r="AH16"/>
  <c r="AG16"/>
  <c r="AF16"/>
  <c r="AE16"/>
  <c r="AD16"/>
  <c r="AC16"/>
  <c r="AB16"/>
  <c r="AA16"/>
  <c r="Z16"/>
  <c r="AL15"/>
  <c r="AK15"/>
  <c r="AJ15"/>
  <c r="AI15"/>
  <c r="AH15"/>
  <c r="AG15"/>
  <c r="AF15"/>
  <c r="AE15"/>
  <c r="AD15"/>
  <c r="AC15"/>
  <c r="AB15"/>
  <c r="AA15"/>
  <c r="Z15"/>
  <c r="AL14"/>
  <c r="AK14"/>
  <c r="AJ14"/>
  <c r="AI14"/>
  <c r="AH14"/>
  <c r="AG14"/>
  <c r="AF14"/>
  <c r="AE14"/>
  <c r="AD14"/>
  <c r="AC14"/>
  <c r="AB14"/>
  <c r="AA14"/>
  <c r="Z14"/>
  <c r="AL13"/>
  <c r="AK13"/>
  <c r="AJ13"/>
  <c r="AI13"/>
  <c r="AH13"/>
  <c r="AG13"/>
  <c r="AF13"/>
  <c r="AE13"/>
  <c r="AD13"/>
  <c r="AC13"/>
  <c r="AB13"/>
  <c r="AA13"/>
  <c r="Z13"/>
  <c r="AL12"/>
  <c r="AK12"/>
  <c r="AJ12"/>
  <c r="AI12"/>
  <c r="AH12"/>
  <c r="AG12"/>
  <c r="AF12"/>
  <c r="AE12"/>
  <c r="AD12"/>
  <c r="AC12"/>
  <c r="AB12"/>
  <c r="AA12"/>
  <c r="Z12"/>
  <c r="X16"/>
  <c r="W16"/>
  <c r="V16"/>
  <c r="U16"/>
  <c r="T16"/>
  <c r="S16"/>
  <c r="R16"/>
  <c r="Q16"/>
  <c r="P16"/>
  <c r="O16"/>
  <c r="N16"/>
  <c r="M16"/>
  <c r="X15"/>
  <c r="W15"/>
  <c r="V15"/>
  <c r="U15"/>
  <c r="T15"/>
  <c r="S15"/>
  <c r="R15"/>
  <c r="Q15"/>
  <c r="P15"/>
  <c r="O15"/>
  <c r="N15"/>
  <c r="M15"/>
  <c r="X14"/>
  <c r="W14"/>
  <c r="V14"/>
  <c r="U14"/>
  <c r="T14"/>
  <c r="S14"/>
  <c r="R14"/>
  <c r="Q14"/>
  <c r="P14"/>
  <c r="O14"/>
  <c r="N14"/>
  <c r="M14"/>
  <c r="X13"/>
  <c r="W13"/>
  <c r="V13"/>
  <c r="U13"/>
  <c r="T13"/>
  <c r="S13"/>
  <c r="R13"/>
  <c r="Q13"/>
  <c r="P13"/>
  <c r="O13"/>
  <c r="N13"/>
  <c r="M13"/>
  <c r="X12"/>
  <c r="W12"/>
  <c r="V12"/>
  <c r="U12"/>
  <c r="T12"/>
  <c r="S12"/>
  <c r="R12"/>
  <c r="Q12"/>
  <c r="P12"/>
  <c r="O12"/>
  <c r="N12"/>
  <c r="M12"/>
  <c r="L13"/>
  <c r="L14"/>
  <c r="L15"/>
  <c r="L16"/>
  <c r="L12"/>
  <c r="CH19"/>
  <c r="E31" i="4" s="1"/>
  <c r="BX20" i="7"/>
  <c r="E42" i="4" s="1"/>
  <c r="BX19" i="7"/>
  <c r="E30" i="4" s="1"/>
  <c r="CH20" i="7"/>
  <c r="E43" i="4" s="1"/>
  <c r="BK19" i="7"/>
  <c r="E29" i="4" s="1"/>
  <c r="BK20" i="7"/>
  <c r="E41" i="4" s="1"/>
  <c r="AY20" i="7"/>
  <c r="E40" i="4" s="1"/>
  <c r="AY19" i="7"/>
  <c r="E28" i="4" s="1"/>
  <c r="AO20" i="7"/>
  <c r="AO19"/>
  <c r="E27" i="4" s="1"/>
  <c r="Z19" i="7"/>
  <c r="E26" i="4" s="1"/>
  <c r="Z20" i="7"/>
  <c r="L20"/>
  <c r="L19"/>
  <c r="E25" i="4" s="1"/>
  <c r="D37"/>
  <c r="D38"/>
  <c r="D39"/>
  <c r="D40"/>
  <c r="D41"/>
  <c r="D42"/>
  <c r="D43"/>
  <c r="M7" i="7"/>
  <c r="N7"/>
  <c r="O7"/>
  <c r="P7"/>
  <c r="Q7"/>
  <c r="R7"/>
  <c r="S7"/>
  <c r="T7"/>
  <c r="U7"/>
  <c r="V7"/>
  <c r="W7"/>
  <c r="X7"/>
  <c r="Z7"/>
  <c r="AA7"/>
  <c r="AB7"/>
  <c r="AC7"/>
  <c r="AD7"/>
  <c r="AE7"/>
  <c r="AF7"/>
  <c r="AG7"/>
  <c r="AH7"/>
  <c r="AI7"/>
  <c r="AJ7"/>
  <c r="AK7"/>
  <c r="AL7"/>
  <c r="AO7"/>
  <c r="AP7"/>
  <c r="AQ7"/>
  <c r="AR7"/>
  <c r="AS7"/>
  <c r="AT7"/>
  <c r="AU7"/>
  <c r="AV7"/>
  <c r="AW7"/>
  <c r="AY7"/>
  <c r="AZ7"/>
  <c r="BA7"/>
  <c r="BB7"/>
  <c r="BC7"/>
  <c r="BD7"/>
  <c r="BE7"/>
  <c r="BF7"/>
  <c r="BG7"/>
  <c r="BH7"/>
  <c r="BI7"/>
  <c r="BK7"/>
  <c r="BL7"/>
  <c r="BM7"/>
  <c r="BN7"/>
  <c r="BO7"/>
  <c r="BP7"/>
  <c r="BQ7"/>
  <c r="BR7"/>
  <c r="BS7"/>
  <c r="BT7"/>
  <c r="BU7"/>
  <c r="BV7"/>
  <c r="BX7"/>
  <c r="BY7"/>
  <c r="BZ7"/>
  <c r="CA7"/>
  <c r="CB7"/>
  <c r="CC7"/>
  <c r="CD7"/>
  <c r="CE7"/>
  <c r="CF7"/>
  <c r="CH7"/>
  <c r="CI7"/>
  <c r="CJ7"/>
  <c r="CK7"/>
  <c r="CL7"/>
  <c r="CM7"/>
  <c r="CN7"/>
  <c r="CO7"/>
  <c r="CP7"/>
  <c r="CQ7"/>
  <c r="CR7"/>
  <c r="CS7"/>
  <c r="CU7"/>
  <c r="CV7"/>
  <c r="CW7"/>
  <c r="M9"/>
  <c r="G5" i="8" s="1"/>
  <c r="N9" i="7"/>
  <c r="G6" i="8" s="1"/>
  <c r="O9" i="7"/>
  <c r="G7" i="8" s="1"/>
  <c r="P9" i="7"/>
  <c r="G8" i="8" s="1"/>
  <c r="Q9" i="7"/>
  <c r="G9" i="8" s="1"/>
  <c r="R9" i="7"/>
  <c r="G10" i="8" s="1"/>
  <c r="S9" i="7"/>
  <c r="G11" i="8" s="1"/>
  <c r="T9" i="7"/>
  <c r="G12" i="8" s="1"/>
  <c r="U9" i="7"/>
  <c r="G13" i="8" s="1"/>
  <c r="V9" i="7"/>
  <c r="G14" i="8" s="1"/>
  <c r="W9" i="7"/>
  <c r="G15" i="8" s="1"/>
  <c r="Z9" i="7"/>
  <c r="AA9"/>
  <c r="AB9"/>
  <c r="AC9"/>
  <c r="AD9"/>
  <c r="AE9"/>
  <c r="AF9"/>
  <c r="AG9"/>
  <c r="AH9"/>
  <c r="AI9"/>
  <c r="AJ9"/>
  <c r="AK9"/>
  <c r="AL9"/>
  <c r="AO9"/>
  <c r="G5" i="10" s="1"/>
  <c r="AP9" i="7"/>
  <c r="AQ9"/>
  <c r="AR9"/>
  <c r="AS9"/>
  <c r="AT9"/>
  <c r="AU9"/>
  <c r="AV9"/>
  <c r="AW9"/>
  <c r="AY9"/>
  <c r="G4" i="11" s="1"/>
  <c r="AZ9" i="7"/>
  <c r="BA9"/>
  <c r="BB9"/>
  <c r="BC9"/>
  <c r="BD9"/>
  <c r="BE9"/>
  <c r="BF9"/>
  <c r="BG9"/>
  <c r="BH9"/>
  <c r="BI9"/>
  <c r="BK9"/>
  <c r="BL9"/>
  <c r="BM9"/>
  <c r="BN9"/>
  <c r="BO9"/>
  <c r="BP9"/>
  <c r="BQ9"/>
  <c r="BR9"/>
  <c r="BS9"/>
  <c r="BT9"/>
  <c r="BU9"/>
  <c r="BV9"/>
  <c r="BX9"/>
  <c r="BY9"/>
  <c r="BZ9"/>
  <c r="CA9"/>
  <c r="CB9"/>
  <c r="CC9"/>
  <c r="CD9"/>
  <c r="CE9"/>
  <c r="CF9"/>
  <c r="CH9"/>
  <c r="CI9"/>
  <c r="CJ9"/>
  <c r="CK9"/>
  <c r="CL9"/>
  <c r="CM9"/>
  <c r="CN9"/>
  <c r="CO9"/>
  <c r="CP9"/>
  <c r="CQ9"/>
  <c r="CR9"/>
  <c r="CS9"/>
  <c r="CU9"/>
  <c r="CV9"/>
  <c r="CW9"/>
  <c r="L9"/>
  <c r="G4" i="8" s="1"/>
  <c r="L7" i="7"/>
  <c r="E12"/>
  <c r="E16"/>
  <c r="D16"/>
  <c r="D12"/>
  <c r="C8"/>
  <c r="AT3" i="3"/>
  <c r="E109"/>
  <c r="F109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E111"/>
  <c r="F111"/>
  <c r="G111"/>
  <c r="H111"/>
  <c r="I111"/>
  <c r="J111"/>
  <c r="K111"/>
  <c r="L111"/>
  <c r="M111"/>
  <c r="N111"/>
  <c r="O111"/>
  <c r="P111"/>
  <c r="Q111"/>
  <c r="R111"/>
  <c r="S111"/>
  <c r="T111"/>
  <c r="U111"/>
  <c r="V111"/>
  <c r="W111"/>
  <c r="AR110"/>
  <c r="AR111"/>
  <c r="AR109"/>
  <c r="AT4"/>
  <c r="AU4"/>
  <c r="AV4"/>
  <c r="AT5"/>
  <c r="AU5"/>
  <c r="AV5"/>
  <c r="AT6"/>
  <c r="AU6"/>
  <c r="AV6"/>
  <c r="AT7"/>
  <c r="AU7"/>
  <c r="AV7"/>
  <c r="AT8"/>
  <c r="AU8"/>
  <c r="AV8"/>
  <c r="AT9"/>
  <c r="AU9"/>
  <c r="AV9"/>
  <c r="AT10"/>
  <c r="AU10"/>
  <c r="AV10"/>
  <c r="AT11"/>
  <c r="AU11"/>
  <c r="AV11"/>
  <c r="AT12"/>
  <c r="AU12"/>
  <c r="AV12"/>
  <c r="AT13"/>
  <c r="AU13"/>
  <c r="AV13"/>
  <c r="AT14"/>
  <c r="AU14"/>
  <c r="AV14"/>
  <c r="AT15"/>
  <c r="AU15"/>
  <c r="AV15"/>
  <c r="AT16"/>
  <c r="AU16"/>
  <c r="AV16"/>
  <c r="AT17"/>
  <c r="AU17"/>
  <c r="AV17"/>
  <c r="AT18"/>
  <c r="AU18"/>
  <c r="AV18"/>
  <c r="AT19"/>
  <c r="AU19"/>
  <c r="AV19"/>
  <c r="AT20"/>
  <c r="AU20"/>
  <c r="AV20"/>
  <c r="AT21"/>
  <c r="AU21"/>
  <c r="AV21"/>
  <c r="AT22"/>
  <c r="AU22"/>
  <c r="AV22"/>
  <c r="AT23"/>
  <c r="AU23"/>
  <c r="AV23"/>
  <c r="AT24"/>
  <c r="AU24"/>
  <c r="AV24"/>
  <c r="AT25"/>
  <c r="AU25"/>
  <c r="AV25"/>
  <c r="AT26"/>
  <c r="AU26"/>
  <c r="AV26"/>
  <c r="AT27"/>
  <c r="AU27"/>
  <c r="AV27"/>
  <c r="AT28"/>
  <c r="AU28"/>
  <c r="AV28"/>
  <c r="AT29"/>
  <c r="AU29"/>
  <c r="AV29"/>
  <c r="AT30"/>
  <c r="AU30"/>
  <c r="AV30"/>
  <c r="AT31"/>
  <c r="AU31"/>
  <c r="AV31"/>
  <c r="AT32"/>
  <c r="AU32"/>
  <c r="AV32"/>
  <c r="AT33"/>
  <c r="AU33"/>
  <c r="AV33"/>
  <c r="AT34"/>
  <c r="AU34"/>
  <c r="AV34"/>
  <c r="AT35"/>
  <c r="AU35"/>
  <c r="AV35"/>
  <c r="AT36"/>
  <c r="AU36"/>
  <c r="AV36"/>
  <c r="AT37"/>
  <c r="AU37"/>
  <c r="AV37"/>
  <c r="AT38"/>
  <c r="AU38"/>
  <c r="AV38"/>
  <c r="AT39"/>
  <c r="AU39"/>
  <c r="AV39"/>
  <c r="AT40"/>
  <c r="AU40"/>
  <c r="AV40"/>
  <c r="AT41"/>
  <c r="AU41"/>
  <c r="AV41"/>
  <c r="AT42"/>
  <c r="AU42"/>
  <c r="AV42"/>
  <c r="AT43"/>
  <c r="AU43"/>
  <c r="AV43"/>
  <c r="AT44"/>
  <c r="AU44"/>
  <c r="AV44"/>
  <c r="AT45"/>
  <c r="AU45"/>
  <c r="AV45"/>
  <c r="AT46"/>
  <c r="AU46"/>
  <c r="AV46"/>
  <c r="AT47"/>
  <c r="AU47"/>
  <c r="AV47"/>
  <c r="AT48"/>
  <c r="AU48"/>
  <c r="AV48"/>
  <c r="AT49"/>
  <c r="AU49"/>
  <c r="AV49"/>
  <c r="AT50"/>
  <c r="AU50"/>
  <c r="AV50"/>
  <c r="AT51"/>
  <c r="AU51"/>
  <c r="AV51"/>
  <c r="AT52"/>
  <c r="AU52"/>
  <c r="AV52"/>
  <c r="AT53"/>
  <c r="AU53"/>
  <c r="AV53"/>
  <c r="AT54"/>
  <c r="AU54"/>
  <c r="AV54"/>
  <c r="AT55"/>
  <c r="AU55"/>
  <c r="AV55"/>
  <c r="AT56"/>
  <c r="AU56"/>
  <c r="AV56"/>
  <c r="AT57"/>
  <c r="AU57"/>
  <c r="AV57"/>
  <c r="AT58"/>
  <c r="AU58"/>
  <c r="AV58"/>
  <c r="AT59"/>
  <c r="AU59"/>
  <c r="AV59"/>
  <c r="AT60"/>
  <c r="AU60"/>
  <c r="AV60"/>
  <c r="AT61"/>
  <c r="AU61"/>
  <c r="AV61"/>
  <c r="AT62"/>
  <c r="AU62"/>
  <c r="AV62"/>
  <c r="AT63"/>
  <c r="AU63"/>
  <c r="AV63"/>
  <c r="AT64"/>
  <c r="AU64"/>
  <c r="AV64"/>
  <c r="AT65"/>
  <c r="AU65"/>
  <c r="AV65"/>
  <c r="AT66"/>
  <c r="AU66"/>
  <c r="AV66"/>
  <c r="AT67"/>
  <c r="AU67"/>
  <c r="AV67"/>
  <c r="AT68"/>
  <c r="AU68"/>
  <c r="AV68"/>
  <c r="AT69"/>
  <c r="AU69"/>
  <c r="AV69"/>
  <c r="AT70"/>
  <c r="AU70"/>
  <c r="AV70"/>
  <c r="AT71"/>
  <c r="AU71"/>
  <c r="AV71"/>
  <c r="AT72"/>
  <c r="AU72"/>
  <c r="AV72"/>
  <c r="AT73"/>
  <c r="AU73"/>
  <c r="AV73"/>
  <c r="AT74"/>
  <c r="AU74"/>
  <c r="AV74"/>
  <c r="AT75"/>
  <c r="AU75"/>
  <c r="AV75"/>
  <c r="AT76"/>
  <c r="AU76"/>
  <c r="AV76"/>
  <c r="AT77"/>
  <c r="AU77"/>
  <c r="AV77"/>
  <c r="AT78"/>
  <c r="AU78"/>
  <c r="AV78"/>
  <c r="AT79"/>
  <c r="AU79"/>
  <c r="AV79"/>
  <c r="AT80"/>
  <c r="AU80"/>
  <c r="AV80"/>
  <c r="AT81"/>
  <c r="AU81"/>
  <c r="AV81"/>
  <c r="AT82"/>
  <c r="AU82"/>
  <c r="AV82"/>
  <c r="AT83"/>
  <c r="AU83"/>
  <c r="AV83"/>
  <c r="AT84"/>
  <c r="AU84"/>
  <c r="AV84"/>
  <c r="AT85"/>
  <c r="AU85"/>
  <c r="AV85"/>
  <c r="AT86"/>
  <c r="AU86"/>
  <c r="AV86"/>
  <c r="AT87"/>
  <c r="AU87"/>
  <c r="AV87"/>
  <c r="AT88"/>
  <c r="AU88"/>
  <c r="AV88"/>
  <c r="AT89"/>
  <c r="AU89"/>
  <c r="AV89"/>
  <c r="AT90"/>
  <c r="AU90"/>
  <c r="AV90"/>
  <c r="AT91"/>
  <c r="AU91"/>
  <c r="AV91"/>
  <c r="AT92"/>
  <c r="AU92"/>
  <c r="AV92"/>
  <c r="AT93"/>
  <c r="AU93"/>
  <c r="AV93"/>
  <c r="AT94"/>
  <c r="AU94"/>
  <c r="AV94"/>
  <c r="AT95"/>
  <c r="AU95"/>
  <c r="AV95"/>
  <c r="AT96"/>
  <c r="AU96"/>
  <c r="AV96"/>
  <c r="AT97"/>
  <c r="AU97"/>
  <c r="AV97"/>
  <c r="AT98"/>
  <c r="AU98"/>
  <c r="AV98"/>
  <c r="AT99"/>
  <c r="AU99"/>
  <c r="AV99"/>
  <c r="AT100"/>
  <c r="AU100"/>
  <c r="AV100"/>
  <c r="AT101"/>
  <c r="AU101"/>
  <c r="AV101"/>
  <c r="AT102"/>
  <c r="AU102"/>
  <c r="AV102"/>
  <c r="AT103"/>
  <c r="AU103"/>
  <c r="AV103"/>
  <c r="AT104"/>
  <c r="AU104"/>
  <c r="AV104"/>
  <c r="AT105"/>
  <c r="AU105"/>
  <c r="AV105"/>
  <c r="AT106"/>
  <c r="AU106"/>
  <c r="AV106"/>
  <c r="AT107"/>
  <c r="AU107"/>
  <c r="AV107"/>
  <c r="AV3"/>
  <c r="AU3"/>
  <c r="F3" i="4"/>
  <c r="I24" i="7" l="1"/>
  <c r="I23"/>
  <c r="F32" i="4" s="1"/>
  <c r="AY23" i="7"/>
  <c r="AY24"/>
  <c r="AO23"/>
  <c r="AO24"/>
  <c r="BK24"/>
  <c r="BK23"/>
  <c r="BX24"/>
  <c r="BX23"/>
  <c r="Z23"/>
  <c r="Z24"/>
  <c r="CH23"/>
  <c r="CH24"/>
  <c r="L24"/>
  <c r="L23"/>
  <c r="F25" i="4" s="1"/>
  <c r="C19" i="15"/>
  <c r="G11" i="13"/>
  <c r="CE10" i="7"/>
  <c r="H11" i="13" s="1"/>
  <c r="G7" i="12"/>
  <c r="BN10" i="7"/>
  <c r="H7" i="12" s="1"/>
  <c r="G12" i="10"/>
  <c r="AV10" i="7"/>
  <c r="H12" i="10" s="1"/>
  <c r="G8" i="9"/>
  <c r="AD10" i="7"/>
  <c r="H8" i="9" s="1"/>
  <c r="M10" i="7"/>
  <c r="H5" i="8" s="1"/>
  <c r="G14" i="14"/>
  <c r="CR10" i="7"/>
  <c r="H14" i="14" s="1"/>
  <c r="G7" i="13"/>
  <c r="CA10" i="7"/>
  <c r="H7" i="13" s="1"/>
  <c r="G14" i="11"/>
  <c r="BI10" i="7"/>
  <c r="H14" i="11" s="1"/>
  <c r="G16" i="9"/>
  <c r="AL10" i="7"/>
  <c r="H16" i="9" s="1"/>
  <c r="U10" i="7"/>
  <c r="H13" i="8" s="1"/>
  <c r="G15" i="14"/>
  <c r="CS10" i="7"/>
  <c r="H15" i="14" s="1"/>
  <c r="G12" i="13"/>
  <c r="CF10" i="7"/>
  <c r="H12" i="13" s="1"/>
  <c r="G12" i="12"/>
  <c r="BS10" i="7"/>
  <c r="H12" i="12" s="1"/>
  <c r="G11" i="11"/>
  <c r="BF10" i="7"/>
  <c r="H11" i="11" s="1"/>
  <c r="G9" i="10"/>
  <c r="AS10" i="7"/>
  <c r="H9" i="10" s="1"/>
  <c r="G9" i="9"/>
  <c r="AE10" i="7"/>
  <c r="H9" i="9" s="1"/>
  <c r="R10" i="7"/>
  <c r="H10" i="8" s="1"/>
  <c r="H5" i="15"/>
  <c r="G6" i="14"/>
  <c r="CJ10" i="7"/>
  <c r="H6" i="14" s="1"/>
  <c r="G15" i="12"/>
  <c r="BV10" i="7"/>
  <c r="H15" i="12" s="1"/>
  <c r="G10" i="11"/>
  <c r="BE10" i="7"/>
  <c r="H10" i="11" s="1"/>
  <c r="G8" i="10"/>
  <c r="AR10" i="7"/>
  <c r="H8" i="10" s="1"/>
  <c r="G4" i="9"/>
  <c r="Z10" i="7"/>
  <c r="H4" i="9" s="1"/>
  <c r="AN10" i="7"/>
  <c r="L10"/>
  <c r="H4" i="8" s="1"/>
  <c r="G7" i="14"/>
  <c r="CK10" i="7"/>
  <c r="H7" i="14" s="1"/>
  <c r="G4" i="13"/>
  <c r="BX10" i="7"/>
  <c r="H4" i="13" s="1"/>
  <c r="G4" i="12"/>
  <c r="BK10" i="7"/>
  <c r="H4" i="12" s="1"/>
  <c r="G13" i="10"/>
  <c r="AW10" i="7"/>
  <c r="H13" i="10" s="1"/>
  <c r="G13" i="9"/>
  <c r="AI10" i="7"/>
  <c r="H13" i="9" s="1"/>
  <c r="V10" i="7"/>
  <c r="H14" i="8" s="1"/>
  <c r="G12" i="14"/>
  <c r="CP10" i="7"/>
  <c r="H12" i="14" s="1"/>
  <c r="G8"/>
  <c r="CL10" i="7"/>
  <c r="H8" i="14" s="1"/>
  <c r="G4"/>
  <c r="CH10" i="7"/>
  <c r="H4" i="14" s="1"/>
  <c r="G9" i="13"/>
  <c r="CC10" i="7"/>
  <c r="H9" i="13" s="1"/>
  <c r="G5"/>
  <c r="BY10" i="7"/>
  <c r="H5" i="13" s="1"/>
  <c r="G13" i="12"/>
  <c r="BT10" i="7"/>
  <c r="H13" i="12" s="1"/>
  <c r="G9"/>
  <c r="BP10" i="7"/>
  <c r="H9" i="12" s="1"/>
  <c r="G5"/>
  <c r="BL10" i="7"/>
  <c r="H5" i="12" s="1"/>
  <c r="G12" i="11"/>
  <c r="BG10" i="7"/>
  <c r="H12" i="11" s="1"/>
  <c r="G8"/>
  <c r="BC10" i="7"/>
  <c r="H8" i="11" s="1"/>
  <c r="AY10" i="7"/>
  <c r="H4" i="11" s="1"/>
  <c r="G10" i="10"/>
  <c r="AT10" i="7"/>
  <c r="H10" i="10" s="1"/>
  <c r="G6"/>
  <c r="AP10" i="7"/>
  <c r="H6" i="10" s="1"/>
  <c r="G14" i="9"/>
  <c r="AJ10" i="7"/>
  <c r="H14" i="9" s="1"/>
  <c r="G10"/>
  <c r="AF10" i="7"/>
  <c r="H10" i="9" s="1"/>
  <c r="G6"/>
  <c r="AB10" i="7"/>
  <c r="H6" i="9" s="1"/>
  <c r="W10" i="7"/>
  <c r="H15" i="8" s="1"/>
  <c r="S10" i="7"/>
  <c r="H11" i="8" s="1"/>
  <c r="O10" i="7"/>
  <c r="H7" i="8" s="1"/>
  <c r="G10" i="14"/>
  <c r="I10" s="1"/>
  <c r="CN10" i="7"/>
  <c r="H10" i="14" s="1"/>
  <c r="G11" i="12"/>
  <c r="BR10" i="7"/>
  <c r="H11" i="12" s="1"/>
  <c r="G6" i="11"/>
  <c r="BA10" i="7"/>
  <c r="H6" i="11" s="1"/>
  <c r="G12" i="9"/>
  <c r="AH10" i="7"/>
  <c r="H12" i="9" s="1"/>
  <c r="Q10" i="7"/>
  <c r="H9" i="8" s="1"/>
  <c r="G11" i="14"/>
  <c r="CO10" i="7"/>
  <c r="H11" i="14" s="1"/>
  <c r="G8" i="13"/>
  <c r="CB10" i="7"/>
  <c r="H8" i="13" s="1"/>
  <c r="G8" i="12"/>
  <c r="BO10" i="7"/>
  <c r="H8" i="12" s="1"/>
  <c r="G7" i="11"/>
  <c r="BB10" i="7"/>
  <c r="H7" i="11" s="1"/>
  <c r="AO10" i="7"/>
  <c r="H5" i="10" s="1"/>
  <c r="G5" i="9"/>
  <c r="AA10" i="7"/>
  <c r="H5" i="9" s="1"/>
  <c r="N10" i="7"/>
  <c r="H6" i="8" s="1"/>
  <c r="G13" i="14"/>
  <c r="CQ10" i="7"/>
  <c r="H13" i="14" s="1"/>
  <c r="G9"/>
  <c r="CM10" i="7"/>
  <c r="H9" i="14" s="1"/>
  <c r="G5"/>
  <c r="CI10" i="7"/>
  <c r="H5" i="14" s="1"/>
  <c r="G10" i="13"/>
  <c r="CD10" i="7"/>
  <c r="H10" i="13" s="1"/>
  <c r="G6"/>
  <c r="BZ10" i="7"/>
  <c r="H6" i="13" s="1"/>
  <c r="G14" i="12"/>
  <c r="BU10" i="7"/>
  <c r="H14" i="12" s="1"/>
  <c r="G10"/>
  <c r="BQ10" i="7"/>
  <c r="H10" i="12" s="1"/>
  <c r="G6"/>
  <c r="BM10" i="7"/>
  <c r="H6" i="12" s="1"/>
  <c r="G13" i="11"/>
  <c r="BH10" i="7"/>
  <c r="H13" i="11" s="1"/>
  <c r="G9"/>
  <c r="BD10" i="7"/>
  <c r="H9" i="11" s="1"/>
  <c r="G5"/>
  <c r="AZ10" i="7"/>
  <c r="H5" i="11" s="1"/>
  <c r="G11" i="10"/>
  <c r="AU10" i="7"/>
  <c r="H11" i="10" s="1"/>
  <c r="G7"/>
  <c r="I13" s="1"/>
  <c r="AQ10" i="7"/>
  <c r="H7" i="10" s="1"/>
  <c r="G15" i="9"/>
  <c r="AK10" i="7"/>
  <c r="H15" i="9" s="1"/>
  <c r="G11"/>
  <c r="AG10" i="7"/>
  <c r="H11" i="9" s="1"/>
  <c r="G7"/>
  <c r="AC10" i="7"/>
  <c r="H7" i="9" s="1"/>
  <c r="X10" i="7"/>
  <c r="H16" i="8" s="1"/>
  <c r="T10" i="7"/>
  <c r="H12" i="8" s="1"/>
  <c r="P10" i="7"/>
  <c r="H8" i="8" s="1"/>
  <c r="I21" i="7"/>
  <c r="H4" i="15"/>
  <c r="H8"/>
  <c r="C4" i="8"/>
  <c r="L8" i="7"/>
  <c r="D4" i="8" s="1"/>
  <c r="AN8" i="7"/>
  <c r="C15" i="14"/>
  <c r="CS8" i="7"/>
  <c r="D15" i="14" s="1"/>
  <c r="C11"/>
  <c r="CO8" i="7"/>
  <c r="D11" i="14" s="1"/>
  <c r="C7"/>
  <c r="CK8" i="7"/>
  <c r="D7" i="14" s="1"/>
  <c r="C12" i="13"/>
  <c r="CF8" i="7"/>
  <c r="D12" i="13" s="1"/>
  <c r="C8"/>
  <c r="CB8" i="7"/>
  <c r="D8" i="13" s="1"/>
  <c r="C4"/>
  <c r="BX8" i="7"/>
  <c r="D4" i="13" s="1"/>
  <c r="C12" i="12"/>
  <c r="BS8" i="7"/>
  <c r="D12" i="12" s="1"/>
  <c r="C8"/>
  <c r="BO8" i="7"/>
  <c r="D8" i="12" s="1"/>
  <c r="C4"/>
  <c r="BK8" i="7"/>
  <c r="D4" i="12" s="1"/>
  <c r="C11" i="11"/>
  <c r="BF8" i="7"/>
  <c r="D11" i="11" s="1"/>
  <c r="C7"/>
  <c r="BB8" i="7"/>
  <c r="D7" i="11" s="1"/>
  <c r="C13" i="10"/>
  <c r="AW8" i="7"/>
  <c r="D13" i="10" s="1"/>
  <c r="C9"/>
  <c r="AS8" i="7"/>
  <c r="D9" i="10" s="1"/>
  <c r="C5"/>
  <c r="AO8" i="7"/>
  <c r="D5" i="10" s="1"/>
  <c r="C13" i="9"/>
  <c r="AI8" i="7"/>
  <c r="D13" i="9" s="1"/>
  <c r="C9"/>
  <c r="AE8" i="7"/>
  <c r="D9" i="9" s="1"/>
  <c r="C5"/>
  <c r="AA8" i="7"/>
  <c r="D5" i="9" s="1"/>
  <c r="C14" i="8"/>
  <c r="V8" i="7"/>
  <c r="D14" i="8" s="1"/>
  <c r="C10"/>
  <c r="R8" i="7"/>
  <c r="D10" i="8" s="1"/>
  <c r="C6"/>
  <c r="N8" i="7"/>
  <c r="D6" i="8" s="1"/>
  <c r="C12" i="14"/>
  <c r="CP8" i="7"/>
  <c r="D12" i="14" s="1"/>
  <c r="C8"/>
  <c r="CL8" i="7"/>
  <c r="D8" i="14" s="1"/>
  <c r="C4"/>
  <c r="CH8" i="7"/>
  <c r="D4" i="14" s="1"/>
  <c r="C9" i="13"/>
  <c r="CC8" i="7"/>
  <c r="D9" i="13" s="1"/>
  <c r="C5"/>
  <c r="BY8" i="7"/>
  <c r="D5" i="13" s="1"/>
  <c r="C13" i="12"/>
  <c r="BT8" i="7"/>
  <c r="D13" i="12" s="1"/>
  <c r="C9"/>
  <c r="BP8" i="7"/>
  <c r="D9" i="12" s="1"/>
  <c r="C5"/>
  <c r="BL8" i="7"/>
  <c r="D5" i="12" s="1"/>
  <c r="C12" i="11"/>
  <c r="BG8" i="7"/>
  <c r="D12" i="11" s="1"/>
  <c r="C8"/>
  <c r="BC8" i="7"/>
  <c r="D8" i="11" s="1"/>
  <c r="C4"/>
  <c r="AY8" i="7"/>
  <c r="D4" i="11" s="1"/>
  <c r="C10" i="10"/>
  <c r="AT8" i="7"/>
  <c r="D10" i="10" s="1"/>
  <c r="C6"/>
  <c r="AP8" i="7"/>
  <c r="D6" i="10" s="1"/>
  <c r="C14" i="9"/>
  <c r="AJ8" i="7"/>
  <c r="D14" i="9" s="1"/>
  <c r="C10"/>
  <c r="AF8" i="7"/>
  <c r="D10" i="9" s="1"/>
  <c r="C6"/>
  <c r="AB8" i="7"/>
  <c r="D6" i="9" s="1"/>
  <c r="C15" i="8"/>
  <c r="W8" i="7"/>
  <c r="D15" i="8" s="1"/>
  <c r="C11"/>
  <c r="S8" i="7"/>
  <c r="D11" i="8" s="1"/>
  <c r="C7"/>
  <c r="O8" i="7"/>
  <c r="D7" i="8" s="1"/>
  <c r="H6" i="15"/>
  <c r="C13" i="14"/>
  <c r="CQ8" i="7"/>
  <c r="D13" i="14" s="1"/>
  <c r="C9"/>
  <c r="CM8" i="7"/>
  <c r="D9" i="14" s="1"/>
  <c r="C5"/>
  <c r="CI8" i="7"/>
  <c r="D5" i="14" s="1"/>
  <c r="C10" i="13"/>
  <c r="CD8" i="7"/>
  <c r="D10" i="13" s="1"/>
  <c r="C6"/>
  <c r="BZ8" i="7"/>
  <c r="D6" i="13" s="1"/>
  <c r="C14" i="12"/>
  <c r="BU8" i="7"/>
  <c r="D14" i="12" s="1"/>
  <c r="C10"/>
  <c r="BQ8" i="7"/>
  <c r="D10" i="12" s="1"/>
  <c r="C6"/>
  <c r="BM8" i="7"/>
  <c r="D6" i="12" s="1"/>
  <c r="C13" i="11"/>
  <c r="BH8" i="7"/>
  <c r="D13" i="11" s="1"/>
  <c r="C9"/>
  <c r="BD8" i="7"/>
  <c r="D9" i="11" s="1"/>
  <c r="C5"/>
  <c r="AZ8" i="7"/>
  <c r="D5" i="11" s="1"/>
  <c r="C11" i="10"/>
  <c r="AU8" i="7"/>
  <c r="D11" i="10" s="1"/>
  <c r="C7"/>
  <c r="AQ8" i="7"/>
  <c r="D7" i="10" s="1"/>
  <c r="C15" i="9"/>
  <c r="AK8" i="7"/>
  <c r="D15" i="9" s="1"/>
  <c r="C11"/>
  <c r="AG8" i="7"/>
  <c r="D11" i="9" s="1"/>
  <c r="C7"/>
  <c r="AC8" i="7"/>
  <c r="D7" i="9" s="1"/>
  <c r="C16" i="8"/>
  <c r="X8" i="7"/>
  <c r="D16" i="8" s="1"/>
  <c r="C12"/>
  <c r="T8" i="7"/>
  <c r="D12" i="8" s="1"/>
  <c r="C8"/>
  <c r="P8" i="7"/>
  <c r="D8" i="8" s="1"/>
  <c r="C14" i="14"/>
  <c r="CR8" i="7"/>
  <c r="D14" i="14" s="1"/>
  <c r="C10"/>
  <c r="CN8" i="7"/>
  <c r="D10" i="14" s="1"/>
  <c r="C6"/>
  <c r="CJ8" i="7"/>
  <c r="D6" i="14" s="1"/>
  <c r="C11" i="13"/>
  <c r="CE8" i="7"/>
  <c r="D11" i="13" s="1"/>
  <c r="C7"/>
  <c r="CA8" i="7"/>
  <c r="D7" i="13" s="1"/>
  <c r="C15" i="12"/>
  <c r="BV8" i="7"/>
  <c r="D15" i="12" s="1"/>
  <c r="C11"/>
  <c r="BR8" i="7"/>
  <c r="D11" i="12" s="1"/>
  <c r="C7"/>
  <c r="BN8" i="7"/>
  <c r="D7" i="12" s="1"/>
  <c r="C14" i="11"/>
  <c r="BI8" i="7"/>
  <c r="D14" i="11" s="1"/>
  <c r="C10"/>
  <c r="BE8" i="7"/>
  <c r="D10" i="11" s="1"/>
  <c r="C6"/>
  <c r="BA8" i="7"/>
  <c r="D6" i="11" s="1"/>
  <c r="C12" i="10"/>
  <c r="AV8" i="7"/>
  <c r="D12" i="10" s="1"/>
  <c r="C8"/>
  <c r="AR8" i="7"/>
  <c r="D8" i="10" s="1"/>
  <c r="C16" i="9"/>
  <c r="AL8" i="7"/>
  <c r="D16" i="9" s="1"/>
  <c r="C12"/>
  <c r="AH8" i="7"/>
  <c r="D12" i="9" s="1"/>
  <c r="C8"/>
  <c r="AD8" i="7"/>
  <c r="D8" i="9" s="1"/>
  <c r="C4"/>
  <c r="Z8" i="7"/>
  <c r="D4" i="9" s="1"/>
  <c r="C13" i="8"/>
  <c r="U8" i="7"/>
  <c r="D13" i="8" s="1"/>
  <c r="C9"/>
  <c r="Q8" i="7"/>
  <c r="D9" i="8" s="1"/>
  <c r="P23" i="7"/>
  <c r="P24"/>
  <c r="C7" i="15"/>
  <c r="D12" s="1"/>
  <c r="C14"/>
  <c r="C5" i="8"/>
  <c r="M8" i="7"/>
  <c r="D5" i="8" s="1"/>
  <c r="D4" i="15"/>
  <c r="I4" i="8"/>
  <c r="G25" i="4"/>
  <c r="D5" i="15"/>
  <c r="I8" i="10"/>
  <c r="I16" i="9"/>
  <c r="P22" i="7"/>
  <c r="AD22"/>
  <c r="AS21"/>
  <c r="BC24"/>
  <c r="CB21"/>
  <c r="CL20"/>
  <c r="CL21"/>
  <c r="CL22"/>
  <c r="CL23"/>
  <c r="CL24"/>
  <c r="I9" i="10"/>
  <c r="I9" i="9"/>
  <c r="I11" i="10"/>
  <c r="I15" i="9"/>
  <c r="I11"/>
  <c r="I7"/>
  <c r="Z21" i="7"/>
  <c r="F38" i="4" s="1"/>
  <c r="G28"/>
  <c r="P21" i="7"/>
  <c r="AD23"/>
  <c r="AS22"/>
  <c r="BC23"/>
  <c r="CB22"/>
  <c r="I12" i="9"/>
  <c r="I8"/>
  <c r="I4"/>
  <c r="G29" i="4"/>
  <c r="G31"/>
  <c r="I13" i="9"/>
  <c r="G27" i="4"/>
  <c r="AD21" i="7"/>
  <c r="AS24"/>
  <c r="BC21"/>
  <c r="BO21"/>
  <c r="BO22"/>
  <c r="BO23"/>
  <c r="BO24"/>
  <c r="CB20"/>
  <c r="CB24"/>
  <c r="I5" i="9"/>
  <c r="I10" i="10"/>
  <c r="I14" i="9"/>
  <c r="I10"/>
  <c r="I6"/>
  <c r="G26" i="4"/>
  <c r="G30"/>
  <c r="AD20" i="7"/>
  <c r="AD24"/>
  <c r="AS23"/>
  <c r="BC22"/>
  <c r="CB23"/>
  <c r="I14" i="8"/>
  <c r="I10"/>
  <c r="I6"/>
  <c r="P20" i="7"/>
  <c r="BO20"/>
  <c r="I15" i="8"/>
  <c r="I11"/>
  <c r="I7"/>
  <c r="F28" i="4"/>
  <c r="M28" s="1"/>
  <c r="BC20" i="7"/>
  <c r="I16" i="8"/>
  <c r="I12"/>
  <c r="I8"/>
  <c r="AS20" i="7"/>
  <c r="I13" i="8"/>
  <c r="I9"/>
  <c r="I5"/>
  <c r="L21" i="7"/>
  <c r="F37" i="4" s="1"/>
  <c r="AO21" i="7"/>
  <c r="F39" i="4" s="1"/>
  <c r="D44"/>
  <c r="E39"/>
  <c r="E38"/>
  <c r="E37"/>
  <c r="CH21" i="7"/>
  <c r="F43" i="4" s="1"/>
  <c r="BX21" i="7"/>
  <c r="F42" i="4" s="1"/>
  <c r="BK21" i="7"/>
  <c r="F41" i="4" s="1"/>
  <c r="AY21" i="7"/>
  <c r="F40" i="4" s="1"/>
  <c r="D11" i="15" l="1"/>
  <c r="E11" i="8"/>
  <c r="E16" i="9"/>
  <c r="E10" i="10"/>
  <c r="E5" i="12"/>
  <c r="E13"/>
  <c r="E9" i="13"/>
  <c r="E8" i="14"/>
  <c r="E6" i="8"/>
  <c r="I5" i="12"/>
  <c r="I13"/>
  <c r="I9" i="13"/>
  <c r="E5" i="10"/>
  <c r="E4" i="13"/>
  <c r="E11" i="14"/>
  <c r="E13" i="9"/>
  <c r="E4" i="8"/>
  <c r="E12" i="10"/>
  <c r="E7" i="12"/>
  <c r="E15"/>
  <c r="E11" i="13"/>
  <c r="E10" i="14"/>
  <c r="E8" i="8"/>
  <c r="E7" i="10"/>
  <c r="E10" i="12"/>
  <c r="E6" i="13"/>
  <c r="E5" i="14"/>
  <c r="E13"/>
  <c r="I10" i="12"/>
  <c r="I6" i="13"/>
  <c r="I5" i="14"/>
  <c r="I13"/>
  <c r="I8" i="12"/>
  <c r="I11" i="14"/>
  <c r="I4" i="13"/>
  <c r="I15" i="12"/>
  <c r="I12"/>
  <c r="I15" i="14"/>
  <c r="I7" i="12"/>
  <c r="E6" i="10"/>
  <c r="E9" i="12"/>
  <c r="E5" i="13"/>
  <c r="E4" i="14"/>
  <c r="E12"/>
  <c r="E9" i="10"/>
  <c r="E4" i="12"/>
  <c r="E12"/>
  <c r="E8" i="13"/>
  <c r="E7" i="14"/>
  <c r="E15"/>
  <c r="I11" i="12"/>
  <c r="I9"/>
  <c r="I5" i="13"/>
  <c r="I4" i="14"/>
  <c r="I12"/>
  <c r="I7" i="13"/>
  <c r="E13" i="10"/>
  <c r="E8" i="12"/>
  <c r="E12" i="13"/>
  <c r="I8" i="14"/>
  <c r="I14"/>
  <c r="E8" i="10"/>
  <c r="E6" i="11"/>
  <c r="E11" i="12"/>
  <c r="E7" i="13"/>
  <c r="E6" i="14"/>
  <c r="E14"/>
  <c r="E11" i="10"/>
  <c r="E6" i="12"/>
  <c r="E14"/>
  <c r="E10" i="13"/>
  <c r="E9" i="14"/>
  <c r="I9" i="11"/>
  <c r="I6" i="12"/>
  <c r="I14"/>
  <c r="I10" i="13"/>
  <c r="I9" i="14"/>
  <c r="I8" i="13"/>
  <c r="I4" i="12"/>
  <c r="I7" i="14"/>
  <c r="I6"/>
  <c r="I12" i="13"/>
  <c r="I12" i="10"/>
  <c r="I11" i="13"/>
  <c r="I10" i="11"/>
  <c r="I11"/>
  <c r="I7"/>
  <c r="I8"/>
  <c r="I14"/>
  <c r="I6"/>
  <c r="I5"/>
  <c r="I13"/>
  <c r="I4"/>
  <c r="I12"/>
  <c r="E4"/>
  <c r="E12"/>
  <c r="E7"/>
  <c r="E14"/>
  <c r="E9"/>
  <c r="E8"/>
  <c r="E11"/>
  <c r="E10"/>
  <c r="E5"/>
  <c r="E13"/>
  <c r="I5" i="10"/>
  <c r="I7"/>
  <c r="I6"/>
  <c r="E4" i="9"/>
  <c r="D29" i="4"/>
  <c r="M25"/>
  <c r="N25" s="1"/>
  <c r="F27"/>
  <c r="M27" s="1"/>
  <c r="D17" i="15"/>
  <c r="E13" i="8"/>
  <c r="E16"/>
  <c r="E11" i="9"/>
  <c r="E14"/>
  <c r="E12"/>
  <c r="D28" i="4"/>
  <c r="O28" s="1"/>
  <c r="F31"/>
  <c r="M31" s="1"/>
  <c r="E7" i="8"/>
  <c r="E15" i="9"/>
  <c r="E9"/>
  <c r="D18" i="15"/>
  <c r="D26" i="4"/>
  <c r="O26" s="1"/>
  <c r="D27"/>
  <c r="O27" s="1"/>
  <c r="E14" i="8"/>
  <c r="E9"/>
  <c r="F26" i="4"/>
  <c r="M26" s="1"/>
  <c r="E10" i="9"/>
  <c r="F29" i="4"/>
  <c r="M29" s="1"/>
  <c r="E5" i="9"/>
  <c r="E8"/>
  <c r="E6"/>
  <c r="D31" i="4"/>
  <c r="O31" s="1"/>
  <c r="D30"/>
  <c r="O30" s="1"/>
  <c r="E10" i="8"/>
  <c r="E5"/>
  <c r="E12"/>
  <c r="F30" i="4"/>
  <c r="M30" s="1"/>
  <c r="E15" i="8"/>
  <c r="E7" i="9"/>
  <c r="O25" i="4"/>
  <c r="D6" i="15"/>
  <c r="D13"/>
  <c r="D10"/>
  <c r="M32" i="4"/>
  <c r="G37"/>
  <c r="G38"/>
  <c r="O29"/>
  <c r="G42"/>
  <c r="G43"/>
  <c r="G40"/>
  <c r="G39"/>
  <c r="G41"/>
  <c r="F44"/>
  <c r="E44"/>
  <c r="N29" l="1"/>
  <c r="Q29" s="1"/>
  <c r="N28"/>
  <c r="P28" s="1"/>
  <c r="N27"/>
  <c r="Q27" s="1"/>
  <c r="P25"/>
  <c r="N26"/>
  <c r="Q26" s="1"/>
  <c r="N31"/>
  <c r="P31" s="1"/>
  <c r="N30"/>
  <c r="P30" s="1"/>
  <c r="D32"/>
  <c r="O32" s="1"/>
  <c r="P29" l="1"/>
  <c r="X32" s="1"/>
  <c r="Q28"/>
  <c r="W31" s="1"/>
  <c r="P27"/>
  <c r="Q31"/>
  <c r="Z27" s="1"/>
  <c r="V31"/>
  <c r="P26"/>
  <c r="U28" s="1"/>
  <c r="V25"/>
  <c r="Q25"/>
  <c r="T30" s="1"/>
  <c r="V26"/>
  <c r="N32"/>
  <c r="P32" s="1"/>
  <c r="Q30"/>
  <c r="Y32" s="1"/>
  <c r="V30"/>
  <c r="V32"/>
  <c r="Z29"/>
  <c r="X28" l="1"/>
  <c r="X25"/>
  <c r="X26"/>
  <c r="X31"/>
  <c r="X30"/>
  <c r="X27"/>
  <c r="W26"/>
  <c r="W27"/>
  <c r="W25"/>
  <c r="W32"/>
  <c r="W30"/>
  <c r="W29"/>
  <c r="V28"/>
  <c r="V29"/>
  <c r="T29"/>
  <c r="Y29"/>
  <c r="Y25"/>
  <c r="Y28"/>
  <c r="Y27"/>
  <c r="Y31"/>
  <c r="Y26"/>
  <c r="Z32"/>
  <c r="Z28"/>
  <c r="Z30"/>
  <c r="Z25"/>
  <c r="Z26"/>
  <c r="U29"/>
  <c r="T32"/>
  <c r="T28"/>
  <c r="T26"/>
  <c r="T27"/>
  <c r="T31"/>
  <c r="U27"/>
  <c r="U25"/>
  <c r="U31"/>
  <c r="U30"/>
  <c r="U32"/>
  <c r="Q32"/>
  <c r="AA29" s="1"/>
  <c r="AA26" l="1"/>
  <c r="AA31"/>
  <c r="AA25"/>
  <c r="AA27"/>
  <c r="AA30"/>
  <c r="AA28"/>
</calcChain>
</file>

<file path=xl/comments1.xml><?xml version="1.0" encoding="utf-8"?>
<comments xmlns="http://schemas.openxmlformats.org/spreadsheetml/2006/main">
  <authors>
    <author>Ricardo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Pathway:
L</t>
        </r>
        <r>
          <rPr>
            <sz val="9"/>
            <color indexed="81"/>
            <rFont val="Tahoma"/>
            <family val="2"/>
          </rPr>
          <t xml:space="preserve">ive our Faith
</t>
        </r>
        <r>
          <rPr>
            <b/>
            <sz val="9"/>
            <color indexed="81"/>
            <rFont val="Tahoma"/>
            <family val="2"/>
          </rPr>
          <t>N</t>
        </r>
        <r>
          <rPr>
            <sz val="9"/>
            <color indexed="81"/>
            <rFont val="Tahoma"/>
            <family val="2"/>
          </rPr>
          <t xml:space="preserve">urture our Faith
</t>
        </r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hare our Faith
</t>
        </r>
      </text>
    </comment>
  </commentList>
</comments>
</file>

<file path=xl/comments2.xml><?xml version="1.0" encoding="utf-8"?>
<comments xmlns="http://schemas.openxmlformats.org/spreadsheetml/2006/main">
  <authors>
    <author>Ricardo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Pathway:
L</t>
        </r>
        <r>
          <rPr>
            <sz val="9"/>
            <color indexed="81"/>
            <rFont val="Tahoma"/>
            <family val="2"/>
          </rPr>
          <t xml:space="preserve">ive our Faith
</t>
        </r>
        <r>
          <rPr>
            <b/>
            <sz val="9"/>
            <color indexed="81"/>
            <rFont val="Tahoma"/>
            <family val="2"/>
          </rPr>
          <t>N</t>
        </r>
        <r>
          <rPr>
            <sz val="9"/>
            <color indexed="81"/>
            <rFont val="Tahoma"/>
            <family val="2"/>
          </rPr>
          <t xml:space="preserve">urture our Faith
</t>
        </r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hare our Faith
</t>
        </r>
      </text>
    </comment>
  </commentList>
</comments>
</file>

<file path=xl/sharedStrings.xml><?xml version="1.0" encoding="utf-8"?>
<sst xmlns="http://schemas.openxmlformats.org/spreadsheetml/2006/main" count="1730" uniqueCount="565">
  <si>
    <t>Element</t>
  </si>
  <si>
    <t>Evangelization</t>
  </si>
  <si>
    <t>Parish renewals, evenings of prayer and retreats enliven and deepen the faith of the people.</t>
  </si>
  <si>
    <t>Always</t>
  </si>
  <si>
    <t>Frequently</t>
  </si>
  <si>
    <t>Rarely</t>
  </si>
  <si>
    <t>Never</t>
  </si>
  <si>
    <t>Adults and children have opportunities for evangelization.</t>
  </si>
  <si>
    <t>Worship</t>
  </si>
  <si>
    <t>Parishioners serve in many liturgical roles at liturgy.</t>
  </si>
  <si>
    <t>Liturgical ministers are well trained and effective in their ministries.</t>
  </si>
  <si>
    <t>Liturgical art and environment are marked by noble simplicity.</t>
  </si>
  <si>
    <t>Worship aids are contemporary and in good condition.</t>
  </si>
  <si>
    <t>Word</t>
  </si>
  <si>
    <t>The administration of religious education efforts is effective.</t>
  </si>
  <si>
    <t>Skilled and knowledgeable persons staff all aspects of formation efforts.</t>
  </si>
  <si>
    <t>Strengthening marriages and nurturing family life are priorities.</t>
  </si>
  <si>
    <t>N</t>
  </si>
  <si>
    <t>L</t>
  </si>
  <si>
    <t>S</t>
  </si>
  <si>
    <t>Community</t>
  </si>
  <si>
    <t>Activities are in harmony and respond to the needs of the members and the parish.</t>
  </si>
  <si>
    <t>Service</t>
  </si>
  <si>
    <t>We have ongoing programs to minister the sick, bereaved and homebound.</t>
  </si>
  <si>
    <t>We participate in local, national and international helping actions.</t>
  </si>
  <si>
    <t>We have implemented an instruction program to deal with current social issues.</t>
  </si>
  <si>
    <t>Racial harmony, peacemaking, respect for life at all stages, and practice of mercy are study and action priority areas.</t>
  </si>
  <si>
    <t>The coordination of social ministry has adequate education and expertise.</t>
  </si>
  <si>
    <t>Stewardship</t>
  </si>
  <si>
    <t>Formation helps parishioners to embrace their baptismal responsibility to steward their gifts.</t>
  </si>
  <si>
    <t>Parishioners demonstrate their Christian stewardship by their support of community needs</t>
  </si>
  <si>
    <t>We make efforts to discover parishioners talents and invite to use them in service.</t>
  </si>
  <si>
    <t>The facilities are appropriately maintained and adequate for parish needs.</t>
  </si>
  <si>
    <t>We share a portion of parish income with the poor.</t>
  </si>
  <si>
    <t>We utilize available resources with precision and moderation, avoiding waste.</t>
  </si>
  <si>
    <t>Leadership</t>
  </si>
  <si>
    <t>Parish leaders delegate to competent persons for implementing pastoral activities.</t>
  </si>
  <si>
    <t>The Sunday Eucharist is a priority in the life of the parish.</t>
  </si>
  <si>
    <t>We celebrate the Eucharist with the full and active participation of the parishioners.</t>
  </si>
  <si>
    <t>Preaching relates the Scriptures to the real life experience of the people.</t>
  </si>
  <si>
    <t>The worship space accommodates the rites of the Church in a dignified manner.</t>
  </si>
  <si>
    <t>Music quality and selection enables the assembly to participate in sung prayer.</t>
  </si>
  <si>
    <t>All sacraments are regularly celebrated and are true expressions of Life.</t>
  </si>
  <si>
    <t>We understand the demographic composition, needs, and aspirations of the people.</t>
  </si>
  <si>
    <t>Organizations, groups, and activities are broadly inclusive.</t>
  </si>
  <si>
    <t>The prayer activity is outwardly directed, never entirely focused on our own life.</t>
  </si>
  <si>
    <t>We provide adequate training, encouragement, and supervision to those who offer their gifts in service.</t>
  </si>
  <si>
    <t>We are not excessively dependent on extraordinary fundraisers to support parish budget.</t>
  </si>
  <si>
    <t>We keep up payments on parish's debt if there is one.</t>
  </si>
  <si>
    <t>The parish makes every effort to accommodate persons with disabilities.</t>
  </si>
  <si>
    <t>Organizations systematically address basic human needs such as food, housing, health, and employment.</t>
  </si>
  <si>
    <t>We encourage participation and involvement in voting, policy-making, and other citizenship duties.</t>
  </si>
  <si>
    <t>The catechetical leader has relevant knowledge, ability, and experience.</t>
  </si>
  <si>
    <t>We allocate adequate funds, resources, staff and space for catechetical work.</t>
  </si>
  <si>
    <t>We plan, execute and evaluate religious formation for adults, youth, and children.</t>
  </si>
  <si>
    <t>Parents receive assistance to understand their roles to their children in the formation of Christian values.</t>
  </si>
  <si>
    <t>Decisions are made by consensus, through processes of discernment, study, and discussion.</t>
  </si>
  <si>
    <t>Ptw</t>
  </si>
  <si>
    <t>We collaborate with neighboring parishes.</t>
  </si>
  <si>
    <t>We recognize people´s giftedness and gratuitous nature of God's blessings.</t>
  </si>
  <si>
    <t>We encourage devotional prayer and it does not interfere with other celebrations.</t>
  </si>
  <si>
    <t>We recognize ourselves as a Christian community, beyond parish social or civic nature.</t>
  </si>
  <si>
    <t>Councils and organizations review their purpose and effectiveness annually.</t>
  </si>
  <si>
    <t>We provide for those in need or in the risk of being excluded.</t>
  </si>
  <si>
    <t>We manage the financial budget with transparency and accountability.</t>
  </si>
  <si>
    <t>We have a plan for regular personal visits with parishioners.</t>
  </si>
  <si>
    <t>We provide opportunities to gather and share faith as it relates to our everyday life.</t>
  </si>
  <si>
    <t>We are known for our invitation, hospitality, compassion, and inclusion attitudes to everyone.</t>
  </si>
  <si>
    <t>Our constant joy related to Good News of Jesus Christ is evident in homilies, worship, activities and outreach.</t>
  </si>
  <si>
    <t>Education, governance and employment initiatives integrate Catholic social teaching.</t>
  </si>
  <si>
    <t>Formation of parish leaders incorporates diocesan, national and universal Church teachings.</t>
  </si>
  <si>
    <t>#</t>
  </si>
  <si>
    <t>Parish Life Assessment</t>
  </si>
  <si>
    <t>La Eucaristía Dominical es una prioridad en la vida de la parroquia</t>
  </si>
  <si>
    <t>Celebramos la Eucaristía con la participación completa y activa de los feligreses.</t>
  </si>
  <si>
    <t>Contamos con individuos competentes que son responsables de cada aspecto de las celebraciones litúrgicas.</t>
  </si>
  <si>
    <t>Los feligreses participan en diversos roles de la liturgia.</t>
  </si>
  <si>
    <t>Los ministros de liturgia están apropiadamente entrenados y son efectivos en sus ministerios.</t>
  </si>
  <si>
    <t>El arte litúrgico y entorno se distinguen por su noble simplicidad.</t>
  </si>
  <si>
    <t>Los materiales de ayuda litúrgica son contemporáneos y están en buenas condiciones.</t>
  </si>
  <si>
    <t>La calidad y selección de la música permite a la asamblea participar en oración cantada.</t>
  </si>
  <si>
    <t>Los sacramentos se celebran con regularidad y son verdaderas expresiones de Vida.</t>
  </si>
  <si>
    <t>Promovemos la oración devocional y ésta no interfiere con otras celebraciones.</t>
  </si>
  <si>
    <t>Nos reconocemos como comunidad cristiana, más alla de la naturaleza cívica y social de la parroquia.</t>
  </si>
  <si>
    <t>La comunicación entre líderes y feligreses es adecuada y constante.</t>
  </si>
  <si>
    <t>Communication among leaders and parishioners is adequate and constant.</t>
  </si>
  <si>
    <t>Hay un excelente espíritu de colaboración entre personas, grupos y organizaciones.</t>
  </si>
  <si>
    <t>There is an excellent spirit of collaboration among persons, groups and organizations.</t>
  </si>
  <si>
    <t>Entendemos la composición demográfica, necesidades y aspiraciones de la gente.</t>
  </si>
  <si>
    <t>Las organizaciones, grupos y actividades son abiertamente incluyentes.</t>
  </si>
  <si>
    <t>Las actividades están en armonía y responden a las necesidades de los miembros de la parroquia.</t>
  </si>
  <si>
    <t>Activities respond to the spiritual aspirations of all the souls in the parish.</t>
  </si>
  <si>
    <t>Organizations provide prayer, information, education, entertainment, and hospitality activities.</t>
  </si>
  <si>
    <t>Las organizaciones realizan actividades de oración, información, educación, entretenimiento y hospitalidad.</t>
  </si>
  <si>
    <t>Los consejos parroquiales y organizaciones revisan su propósito y efectividad anualmente.</t>
  </si>
  <si>
    <t>Proveemos para aquellos que están necesitados o en riesgo de ser excluidos.</t>
  </si>
  <si>
    <t>Las oraciones y plegarias están dirigidas hacia el exterior, nunca enteramente enfocadas en nuestra propia vida.</t>
  </si>
  <si>
    <t>Colaboramos con parroquias cercanas a nosotros.</t>
  </si>
  <si>
    <t>Promovemos relaciones y actividades ecuménicas.</t>
  </si>
  <si>
    <t>Reconocemos los talentos de las personas y la naturaleza gratuita de las bendiciones de Dios.</t>
  </si>
  <si>
    <t>Los parroquianos muestran su espíritu cristiano al utilizar sus talentos para apoyar las necesidades comunes.</t>
  </si>
  <si>
    <t>Entrenamos, alentamos y supervisamos a quienes ofrecen sus talentos en servicio al prójimo.</t>
  </si>
  <si>
    <t>No dependemos excesivamente de las recaudaciones extraordinarias de recursos.</t>
  </si>
  <si>
    <t>Pagamos a tiempo la deuda de la parroquia, si es que hay.</t>
  </si>
  <si>
    <t>Las instalaciones son adecuadas para nuestras necesidades y están en buenas condiciones.</t>
  </si>
  <si>
    <t>Compartimos una parte de nuestro ingreso con los pobres.</t>
  </si>
  <si>
    <t>Utilizamos los recursos existentes con precisión, moderación y evitamos el desperdicio.</t>
  </si>
  <si>
    <t>Manejamos nuestro el presupuesto financiero con transparencia y rendición de cuentas.</t>
  </si>
  <si>
    <t>Tanto adultos como niños cuentan con espacios de evangelización.</t>
  </si>
  <si>
    <t>Le damos la bienvenida a los nuevos asistentes de maneras específicas.</t>
  </si>
  <si>
    <t>Somos conocidos por nuestra actitud acogedora, hospitalaria, compasiva e incluyente para todos.</t>
  </si>
  <si>
    <t>Nuestra constante alegría relacionada con la Buena Nueva de Jesucristo es evidente en homilías, oraciones, actividades, y servicio social.</t>
  </si>
  <si>
    <t>Estamos conscientes que la comunidad humana de la parroquia va más allá de los miembros registrados.</t>
  </si>
  <si>
    <t>Hacemos todo lo necesario para recibir a personas con discapacidad.</t>
  </si>
  <si>
    <t>Las organizaciones atienden sistemáticamente necesidades humanas básicas como alimento, vivienda, salud y empleo.</t>
  </si>
  <si>
    <t>Participamos en acciones de ayuda local, nacional e internacional.</t>
  </si>
  <si>
    <t>Hemos implementado programas de instrucción para tratar asuntos sociales claves.</t>
  </si>
  <si>
    <t>Las iniciativas de educación, gobierno y empleo integran la doctrina social Católica.</t>
  </si>
  <si>
    <t>La armonía racial, paz, respeto a la vida en todas sus etapas y práctica de la misericordia son áreas prioritarias de estudio y acción.</t>
  </si>
  <si>
    <t>Buscamos oportunidades de colaboración ecuménica en nuestra localidad.</t>
  </si>
  <si>
    <t>La persona a cargo del ministerio de coordinación social cuenta con preparación y educación adecuadas.</t>
  </si>
  <si>
    <t>Contamos con un plan para realizar visitas personales a los feligreses.</t>
  </si>
  <si>
    <t>El encargado del catequismo cuenta con los conocimientos, destrezas y experiencia necesarios.</t>
  </si>
  <si>
    <t>La administración de los esfuerzos de educación religiosa es efectiva.</t>
  </si>
  <si>
    <t>Personas preparadas y diestras están a cargo de los esfuerzos de formación.</t>
  </si>
  <si>
    <t>Asignamos los fondos, recursos y personas adecuados a los esfuerzos de formación.</t>
  </si>
  <si>
    <t>Los padres reciben asistencia para entender su papel como formadores de sus hijos en valores cristianos.</t>
  </si>
  <si>
    <t>Catechism leads the believer to translate faith commitment into action.</t>
  </si>
  <si>
    <t>El catecismo utiliza métodos que promueven el desarrollo integral del creyente.</t>
  </si>
  <si>
    <t>Las escuelas católicas parte de la parroquia proveen programas educativos sólidos.</t>
  </si>
  <si>
    <t>Las escuelas católicas parte de la parroquia promueven la comunidad y testimonio cristianos.</t>
  </si>
  <si>
    <t>El pastor, su equipo y consejo pastoral comparten la responsabilidad del liderazgo, acorde a sus respectivos roles.</t>
  </si>
  <si>
    <t>The pastor, parish staff, and pastoral council share leadership responsibility, according to their respective roles.</t>
  </si>
  <si>
    <t>EL consejo pastoral apoya al pastor en identificar, evaluar y responder a las necesidades espirituales de la comunidad.</t>
  </si>
  <si>
    <t>The pastoral council supports the pastor in assessing, evaluating and responding to spiritual needs in the community.</t>
  </si>
  <si>
    <t>Las decisiones se toman por consenso, a través de procesos de discernimiento, estudio y diálogo.</t>
  </si>
  <si>
    <t>We provide ongoing formation and training to parish leaders.</t>
  </si>
  <si>
    <t>La formación de los líderes de la parroquia incorpora enseñanzas de la la diócesis, nacionales y de la Iglesia.</t>
  </si>
  <si>
    <t>Los líderes de la parroquia delegan actividades pastorales a personas competentes.</t>
  </si>
  <si>
    <t>El personal de la parroquia es reclutado y remunerado acorde a estándares y descripciones de puesto profesionales.</t>
  </si>
  <si>
    <t>Los consejos parroquiales operan habitual y eficientemente para cumplir sus propósitos.</t>
  </si>
  <si>
    <t>We have managed to have appropriate resources to accomplish the mission and objectives of the parish.</t>
  </si>
  <si>
    <t>We promote ecumenical relationships and activities.</t>
  </si>
  <si>
    <t>Individuals responsible for every aspect of liturgical celebrations have the proper training and motivation.</t>
  </si>
  <si>
    <t>We seek opportunities for ecumenical activities in the local area.</t>
  </si>
  <si>
    <t>Hemos logrado contar con recursos suficientes para alcanzar la misión y objetivos de la parroquia.</t>
  </si>
  <si>
    <t>We celebrate Liturgy of the Word with Children for young parish members.</t>
  </si>
  <si>
    <t>We make efforts to reach out to the alienated, the inactive and the unchurched.</t>
  </si>
  <si>
    <t>Hacemos esfuerzos para acercarnos a los olvidados, inactivos y sin religión.</t>
  </si>
  <si>
    <t>We have a plan for regular personal visits with other people living in the area.</t>
  </si>
  <si>
    <t>We influence the values and decisions of the larger community, through prophetic action, works of justice and outreach.</t>
  </si>
  <si>
    <t>Catechism methods encompass the whole development of the believer.</t>
  </si>
  <si>
    <t>La preparación para los sacramentos parte desde la parroquia y es intergeneracional.</t>
  </si>
  <si>
    <t>Sacramental preparation is parish-based and intergenerational.</t>
  </si>
  <si>
    <t>Catholic schools attended by parishioners foster Christian community and witness.</t>
  </si>
  <si>
    <t>Catholic schools attended by parishioners provide strong educational programs.</t>
  </si>
  <si>
    <t>We welcome newcomers to the parish in specific ways.</t>
  </si>
  <si>
    <t>Contamos con un plan para realizar visitas personales a otras personas que viven en la zona.</t>
  </si>
  <si>
    <t>We are aware that the human community in the parish territory extends beyond its members.</t>
  </si>
  <si>
    <t>Parish personnel is recruited and remunerated according to professional standards and job descriptions.</t>
  </si>
  <si>
    <t>Parish councils operate frequently and efficiently to fulfill their purposes.</t>
  </si>
  <si>
    <t>Celebramos la Liturgia de la Palabra para niños con nuestros miembros más jóvenes.</t>
  </si>
  <si>
    <t>Planeamos, ejecutamos y evaluamos la formación religiosa para adultos, jóvenes y niños.</t>
  </si>
  <si>
    <t>El catecismo orienta al creyente a transformar su compromiso de fe en acciones.</t>
  </si>
  <si>
    <t>Fortalecer matrimonios y robustecer familias son nuestras prioridades.</t>
  </si>
  <si>
    <t>Proveemos formación continua y entrenamiento a los líderes de la parroquia.</t>
  </si>
  <si>
    <t>El pastor evalúa periódicamente al personal de la parroquia.</t>
  </si>
  <si>
    <t>The pastor evaluates parish personnel periodically.</t>
  </si>
  <si>
    <t>La formación ayuda a los feligreses a acoger su responsabilidad bautismal para aprovechar sus talentos.</t>
  </si>
  <si>
    <t>Hacemos actividades para descubrir los talentos de los feligreses e invitarlos a usarlos sirviendo a los demás</t>
  </si>
  <si>
    <t>Las actividades responden a las aspiraciones espirituales de todas las almas en la parroquia.</t>
  </si>
  <si>
    <t>La homilía relaciona las Escrituras con la vida y experiencia diaria de las personas.</t>
  </si>
  <si>
    <t>El espacio físico favorece que los rituales de la Iglesia se celebren de manera digna.</t>
  </si>
  <si>
    <t>Influenciamos los valores y decisiones de la comunidad general, a través de acción profética, trabajo por la justicia y acción comunitaria.</t>
  </si>
  <si>
    <t>Proveemos oportunidades para reunirnos y compartir nuestra fe de manera cotidiana.</t>
  </si>
  <si>
    <t>Los encuentros, tardes de oración y retiros vivifican y profundizan la fe de la gente.</t>
  </si>
  <si>
    <t>Tenemos programas continuos para atender enfermos, personas en duelo y recluidos en casa.</t>
  </si>
  <si>
    <t>Promovemos la participación e involucramiento en voto, creación de política pública y otras tareas ciudadanas.</t>
  </si>
  <si>
    <t>Worship custom item 1</t>
  </si>
  <si>
    <t>Worship custom item 2</t>
  </si>
  <si>
    <t>Community custom item 1</t>
  </si>
  <si>
    <t>Community custom item 2</t>
  </si>
  <si>
    <t>Evangelization custom item 1</t>
  </si>
  <si>
    <t>Evangelization custom item 2</t>
  </si>
  <si>
    <t>Evangelization custom item 3</t>
  </si>
  <si>
    <t>Evangelization custom item 4</t>
  </si>
  <si>
    <t>Evangelization custom item 5</t>
  </si>
  <si>
    <t>Service custom item 1</t>
  </si>
  <si>
    <t>Service custom item 2</t>
  </si>
  <si>
    <t>Service custom item 3</t>
  </si>
  <si>
    <t>Service custom item 4</t>
  </si>
  <si>
    <t>Word custom item 1</t>
  </si>
  <si>
    <t>Word custom item 2</t>
  </si>
  <si>
    <t>Word custom item 3</t>
  </si>
  <si>
    <t>Leadership custom item 1</t>
  </si>
  <si>
    <t>Leadership custom item 2</t>
  </si>
  <si>
    <t>Leadership custom item 3</t>
  </si>
  <si>
    <t>Leadership custom item 4</t>
  </si>
  <si>
    <t>Leadership custom item 5</t>
  </si>
  <si>
    <t>Leadership custom item 6</t>
  </si>
  <si>
    <t>Stewardship custom item 1</t>
  </si>
  <si>
    <t>Stewardship custom item 2</t>
  </si>
  <si>
    <t>Stewardship custom item 3</t>
  </si>
  <si>
    <t>Statement</t>
  </si>
  <si>
    <t>Enunciadao</t>
  </si>
  <si>
    <t>Elemento</t>
  </si>
  <si>
    <t>Culto</t>
  </si>
  <si>
    <t>ítem de culto personalizado 1</t>
  </si>
  <si>
    <t>ítem de culto personalizado 2</t>
  </si>
  <si>
    <t>Comunidad</t>
  </si>
  <si>
    <t>ítem de comunidad personalizado 1</t>
  </si>
  <si>
    <t>ítem de comunidad personalizado 2</t>
  </si>
  <si>
    <t>Evangelización</t>
  </si>
  <si>
    <t>Item de evangelización personalizado 1</t>
  </si>
  <si>
    <t>Item de evangelización personalizado 2</t>
  </si>
  <si>
    <t>Item de evangelización personalizado 3</t>
  </si>
  <si>
    <t>Item de evangelización personalizado 4</t>
  </si>
  <si>
    <t>Item de evangelización personalizado 5</t>
  </si>
  <si>
    <t>ítem servicio personalizado 1</t>
  </si>
  <si>
    <t>ítem servicio personalizado 2</t>
  </si>
  <si>
    <t>ítem servicio personalizado 3</t>
  </si>
  <si>
    <t>ítem servicio personalizado 4</t>
  </si>
  <si>
    <t>Servicio</t>
  </si>
  <si>
    <t>Palabra</t>
  </si>
  <si>
    <t>ítem palabra personalizado 1</t>
  </si>
  <si>
    <t>ítem palabra personalizado 2</t>
  </si>
  <si>
    <t>ítem palabra personalizado 3</t>
  </si>
  <si>
    <t>Liderazgo</t>
  </si>
  <si>
    <t>ítem liderazgo personalizado 1</t>
  </si>
  <si>
    <t>ítem liderazgo personalizado 2</t>
  </si>
  <si>
    <t>ítem liderazgo personalizado 3</t>
  </si>
  <si>
    <t>ítem liderazgo personalizado 4</t>
  </si>
  <si>
    <t>ítem liderazgo personalizado 5</t>
  </si>
  <si>
    <t>ítem liderazgo personalizado 6</t>
  </si>
  <si>
    <t>Mayordomía</t>
  </si>
  <si>
    <t>ítem mayordomía personalizado 1</t>
  </si>
  <si>
    <t>ítem mayordomía personalizado 2</t>
  </si>
  <si>
    <t>ítem mayordomía personalizado 3</t>
  </si>
  <si>
    <t>Variable</t>
  </si>
  <si>
    <t>WEucharist</t>
  </si>
  <si>
    <t>Wparticipate</t>
  </si>
  <si>
    <t>Wprepared</t>
  </si>
  <si>
    <t>Wroles</t>
  </si>
  <si>
    <t>Wministers</t>
  </si>
  <si>
    <t>Wpreaching</t>
  </si>
  <si>
    <t>Writes</t>
  </si>
  <si>
    <t>Wenviron</t>
  </si>
  <si>
    <t>Waids</t>
  </si>
  <si>
    <t>Wmusic</t>
  </si>
  <si>
    <t>Wsacrament</t>
  </si>
  <si>
    <t>Wchildren</t>
  </si>
  <si>
    <t>Wdevotional</t>
  </si>
  <si>
    <t>Wcustom1</t>
  </si>
  <si>
    <t>Wcustom2</t>
  </si>
  <si>
    <t>Ccommunic</t>
  </si>
  <si>
    <t>Cchristian</t>
  </si>
  <si>
    <t>Ccollaborate</t>
  </si>
  <si>
    <t>Cdemograp</t>
  </si>
  <si>
    <t>Cinclusion</t>
  </si>
  <si>
    <t>Charmony</t>
  </si>
  <si>
    <t>Cspiritual</t>
  </si>
  <si>
    <t>Corganizat</t>
  </si>
  <si>
    <t>Ccouncils</t>
  </si>
  <si>
    <t>Cinneed</t>
  </si>
  <si>
    <t>Cprayer</t>
  </si>
  <si>
    <t>Cpartnering</t>
  </si>
  <si>
    <t>Cecumenic</t>
  </si>
  <si>
    <t>Ccustom1</t>
  </si>
  <si>
    <t>Ccustom2</t>
  </si>
  <si>
    <t>Eopportun</t>
  </si>
  <si>
    <t>Ewelcome</t>
  </si>
  <si>
    <t>Ereachout</t>
  </si>
  <si>
    <t>Eeveryday</t>
  </si>
  <si>
    <t>Evisitpar</t>
  </si>
  <si>
    <t>Evisitneigh</t>
  </si>
  <si>
    <t>Eretreats</t>
  </si>
  <si>
    <t>Einclusion</t>
  </si>
  <si>
    <t>Einfluence</t>
  </si>
  <si>
    <t>Ejoy</t>
  </si>
  <si>
    <t>Ecustom1</t>
  </si>
  <si>
    <t>Ecustom2</t>
  </si>
  <si>
    <t>Ecustom3</t>
  </si>
  <si>
    <t>Ecustom4</t>
  </si>
  <si>
    <t>Ecustom5</t>
  </si>
  <si>
    <t>Scommun</t>
  </si>
  <si>
    <t>Sdisable</t>
  </si>
  <si>
    <t>Sbasicneed</t>
  </si>
  <si>
    <t>Ssick</t>
  </si>
  <si>
    <t>Shelping</t>
  </si>
  <si>
    <t>Ssocial</t>
  </si>
  <si>
    <t>Sinitiatives</t>
  </si>
  <si>
    <t>Scitizen</t>
  </si>
  <si>
    <t>Sharmony</t>
  </si>
  <si>
    <t>Secumenic</t>
  </si>
  <si>
    <t>Scoordinator</t>
  </si>
  <si>
    <t>Scustom1</t>
  </si>
  <si>
    <t>Scustom2</t>
  </si>
  <si>
    <t>Scustom3</t>
  </si>
  <si>
    <t>Scustom4</t>
  </si>
  <si>
    <t>Dleader</t>
  </si>
  <si>
    <t>Dadminist</t>
  </si>
  <si>
    <t>Dcollaborat</t>
  </si>
  <si>
    <t>Dfunds</t>
  </si>
  <si>
    <t>Dplanning</t>
  </si>
  <si>
    <t>Dmarriage</t>
  </si>
  <si>
    <t>Dparenting</t>
  </si>
  <si>
    <t>Dwhole</t>
  </si>
  <si>
    <t>Dintoaction</t>
  </si>
  <si>
    <t>Dparishbsd</t>
  </si>
  <si>
    <t>DschoolQ</t>
  </si>
  <si>
    <t>DschoolSp</t>
  </si>
  <si>
    <t>Dcustom1</t>
  </si>
  <si>
    <t>Dcustom2</t>
  </si>
  <si>
    <t>Dcustom3</t>
  </si>
  <si>
    <t>Lrespons</t>
  </si>
  <si>
    <t>Lconsensus</t>
  </si>
  <si>
    <t>Lformation</t>
  </si>
  <si>
    <t>Lunivchurch</t>
  </si>
  <si>
    <t>Ldelegation</t>
  </si>
  <si>
    <t>Lpersonnel</t>
  </si>
  <si>
    <t>Levaluate</t>
  </si>
  <si>
    <t>Lcouncilops</t>
  </si>
  <si>
    <t>Lcouncilsup</t>
  </si>
  <si>
    <t>Lcustom1</t>
  </si>
  <si>
    <t>Lcustom2</t>
  </si>
  <si>
    <t>Lcustom3</t>
  </si>
  <si>
    <t>Lcustom4</t>
  </si>
  <si>
    <t>Lcustom5</t>
  </si>
  <si>
    <t>Lcustom6</t>
  </si>
  <si>
    <t>Tgifts</t>
  </si>
  <si>
    <t>Trespons</t>
  </si>
  <si>
    <t>Tsupport</t>
  </si>
  <si>
    <t>Tresources</t>
  </si>
  <si>
    <t>Tdiscover</t>
  </si>
  <si>
    <t>Ttraining</t>
  </si>
  <si>
    <t>Tsustainable</t>
  </si>
  <si>
    <t>Tpaydebt</t>
  </si>
  <si>
    <t>Tfacilities</t>
  </si>
  <si>
    <t>Tforpoor</t>
  </si>
  <si>
    <t>Tmoderation</t>
  </si>
  <si>
    <t>Ttransp</t>
  </si>
  <si>
    <t>Tcustom1</t>
  </si>
  <si>
    <t>Tcustom2</t>
  </si>
  <si>
    <t>Tcustom3</t>
  </si>
  <si>
    <t>G#</t>
  </si>
  <si>
    <t>Diagnóstico de vida parroquial</t>
  </si>
  <si>
    <t>Nunca</t>
  </si>
  <si>
    <t>Rara vez</t>
  </si>
  <si>
    <t>A veces</t>
  </si>
  <si>
    <t>Frecuentemente</t>
  </si>
  <si>
    <t>Siempre</t>
  </si>
  <si>
    <t>Nadie</t>
  </si>
  <si>
    <t>Unos cuantos</t>
  </si>
  <si>
    <t>Algunos</t>
  </si>
  <si>
    <t>La mayoría</t>
  </si>
  <si>
    <t>Todos</t>
  </si>
  <si>
    <t>Sometimes</t>
  </si>
  <si>
    <t>Nobody</t>
  </si>
  <si>
    <t>A few of us</t>
  </si>
  <si>
    <t>Some of us</t>
  </si>
  <si>
    <t>Most of us</t>
  </si>
  <si>
    <t>Everyone</t>
  </si>
  <si>
    <t>Respondent 1</t>
  </si>
  <si>
    <t>Respondent 2</t>
  </si>
  <si>
    <t>Respondent 3</t>
  </si>
  <si>
    <t>Respondent 4</t>
  </si>
  <si>
    <t>Respondent 5</t>
  </si>
  <si>
    <t>Respondent 6</t>
  </si>
  <si>
    <t>Respondent 7</t>
  </si>
  <si>
    <t>Respondent 8</t>
  </si>
  <si>
    <t>Respondent 9</t>
  </si>
  <si>
    <t>Respondent 10</t>
  </si>
  <si>
    <t>Respondent 11</t>
  </si>
  <si>
    <t>Respondent 12</t>
  </si>
  <si>
    <t>Respondent 13</t>
  </si>
  <si>
    <t>Respondent 14</t>
  </si>
  <si>
    <t>Respondent 15</t>
  </si>
  <si>
    <t>Respondent 16</t>
  </si>
  <si>
    <t>Respondent 17</t>
  </si>
  <si>
    <t>Respondent 18</t>
  </si>
  <si>
    <t>Respondent 19</t>
  </si>
  <si>
    <t>Respondent 20</t>
  </si>
  <si>
    <t>Average</t>
  </si>
  <si>
    <t>T respondents</t>
  </si>
  <si>
    <t>Total</t>
  </si>
  <si>
    <t>Responses</t>
  </si>
  <si>
    <t>Std. Deviation</t>
  </si>
  <si>
    <t>Std Deviation</t>
  </si>
  <si>
    <t>Promedio</t>
  </si>
  <si>
    <t>Std. Dev.</t>
  </si>
  <si>
    <t>Desv.Std</t>
  </si>
  <si>
    <t>Respuestas</t>
  </si>
  <si>
    <t>Var. Coeff</t>
  </si>
  <si>
    <t>Coef. Var.</t>
  </si>
  <si>
    <t>Answers</t>
  </si>
  <si>
    <t>Instructions:</t>
  </si>
  <si>
    <t>This parish life assessment model is created to facilitate y reflection on activities and progress in your Catholic community.</t>
  </si>
  <si>
    <t>Este modelo de diagnóstico ha sido creado para facilitar la reflexión sobre actividades y progreso en tu comunidad católica.</t>
  </si>
  <si>
    <t>Instrucciones:</t>
  </si>
  <si>
    <r>
      <t xml:space="preserve">Ten en cuenta que antes de proceder a cálculos de cualquier tipo, necesitamos abordar el tema bajo una </t>
    </r>
    <r>
      <rPr>
        <b/>
        <sz val="11"/>
        <color theme="1"/>
        <rFont val="Calibri"/>
        <family val="2"/>
        <scheme val="minor"/>
      </rPr>
      <t>espiritualidad de comunión</t>
    </r>
    <r>
      <rPr>
        <sz val="11"/>
        <color theme="1"/>
        <rFont val="Calibri"/>
        <family val="2"/>
        <scheme val="minor"/>
      </rPr>
      <t>.</t>
    </r>
  </si>
  <si>
    <t>Items and scales are compatible with Parish Life Assessment Forms, downloadable at no cost from www.arghgh.org/pastoralplan/eventresources</t>
  </si>
  <si>
    <t>Los ítems y escalas son compatibles con las Formas de Diagnóstico de Vida Parroquial, descargables sin costo desde www.archgh.org/pastoralplan/eventresources</t>
  </si>
  <si>
    <t>Respondent 21</t>
  </si>
  <si>
    <t>Respondent 22</t>
  </si>
  <si>
    <t>Respondent 23</t>
  </si>
  <si>
    <t>Respondent 24</t>
  </si>
  <si>
    <t>Respondent 25</t>
  </si>
  <si>
    <t>Respondent 26</t>
  </si>
  <si>
    <t>Respondent 27</t>
  </si>
  <si>
    <t>Respondent 28</t>
  </si>
  <si>
    <t>Respondent 29</t>
  </si>
  <si>
    <t>Respondent 30</t>
  </si>
  <si>
    <t>Respondent 31</t>
  </si>
  <si>
    <t>Respondent 32</t>
  </si>
  <si>
    <t>Respondent 33</t>
  </si>
  <si>
    <t>Respondent 34</t>
  </si>
  <si>
    <t>Respondent 35</t>
  </si>
  <si>
    <t>Respondent 36</t>
  </si>
  <si>
    <t>Respondent 37</t>
  </si>
  <si>
    <t>Respondent 38</t>
  </si>
  <si>
    <t>Respondent 39</t>
  </si>
  <si>
    <t>Respondent 40</t>
  </si>
  <si>
    <t>Please SCORE the following statements with the number that best reflects your opinion</t>
  </si>
  <si>
    <t>Let us know any specific comments you may have.</t>
  </si>
  <si>
    <t>How much time have you been active member of St. Faustina's community?</t>
  </si>
  <si>
    <t>Please indicate your age range.</t>
  </si>
  <si>
    <t>Please indicate your gender</t>
  </si>
  <si>
    <t>That is all! If you want to make an additional comment, please use the box below. Thank you again for your responses and have a blessed day!</t>
  </si>
  <si>
    <t>Respondent ID</t>
  </si>
  <si>
    <t>Collector ID</t>
  </si>
  <si>
    <t>Start Date</t>
  </si>
  <si>
    <t>End Date</t>
  </si>
  <si>
    <t>IP Address</t>
  </si>
  <si>
    <t>Email Address</t>
  </si>
  <si>
    <t>First Name</t>
  </si>
  <si>
    <t>Last Name</t>
  </si>
  <si>
    <t>Custom Data 1</t>
  </si>
  <si>
    <t>Please indicate your role in St. Faustina's community</t>
  </si>
  <si>
    <t>All sacraments are regularly celebrated and are genuine expressions of Life.</t>
  </si>
  <si>
    <t>We encourage devotional prayer, and it does not interfere with other celebrations.</t>
  </si>
  <si>
    <t>Open-Ended Response</t>
  </si>
  <si>
    <t>There is an excellent spirit of collaboration among persons, groups, and organizations.</t>
  </si>
  <si>
    <t>We recognize people's giftedness and gratuitous nature of God's blessings.</t>
  </si>
  <si>
    <t>Formation helps parishioners to embrace their responsibility to steward their gifts.</t>
  </si>
  <si>
    <t>Response</t>
  </si>
  <si>
    <t>Parish</t>
  </si>
  <si>
    <t>SFA</t>
  </si>
  <si>
    <t>RespID</t>
  </si>
  <si>
    <t>CollID</t>
  </si>
  <si>
    <t>Start</t>
  </si>
  <si>
    <t>End</t>
  </si>
  <si>
    <t>IPAddr</t>
  </si>
  <si>
    <t>Email</t>
  </si>
  <si>
    <t>First</t>
  </si>
  <si>
    <t>Last</t>
  </si>
  <si>
    <t>Custom</t>
  </si>
  <si>
    <t>Role</t>
  </si>
  <si>
    <t>Wcomm</t>
  </si>
  <si>
    <t>Ccomm</t>
  </si>
  <si>
    <t>Ecomm</t>
  </si>
  <si>
    <t>Scomm</t>
  </si>
  <si>
    <t>Dcomm</t>
  </si>
  <si>
    <t>Lcomm</t>
  </si>
  <si>
    <t>Tcomm</t>
  </si>
  <si>
    <t>TimeInv</t>
  </si>
  <si>
    <t>Age</t>
  </si>
  <si>
    <t>Gender</t>
  </si>
  <si>
    <t>Male</t>
  </si>
  <si>
    <t>Female</t>
  </si>
  <si>
    <t>Scales, Escalas</t>
  </si>
  <si>
    <t>Clerigy-Staff</t>
  </si>
  <si>
    <t>Council</t>
  </si>
  <si>
    <t>Ministry Lead</t>
  </si>
  <si>
    <t>Ministry Memb</t>
  </si>
  <si>
    <t>Parishioner</t>
  </si>
  <si>
    <t>Evaluation Items</t>
  </si>
  <si>
    <t>1-2 yr</t>
  </si>
  <si>
    <t>&gt; 2 yr</t>
  </si>
  <si>
    <t>&lt; 1 yr</t>
  </si>
  <si>
    <t>&lt; 25</t>
  </si>
  <si>
    <t>25-35</t>
  </si>
  <si>
    <t>35-65</t>
  </si>
  <si>
    <t>&gt; 65</t>
  </si>
  <si>
    <t>n</t>
  </si>
  <si>
    <t>mean</t>
  </si>
  <si>
    <t>std dev</t>
  </si>
  <si>
    <t>max</t>
  </si>
  <si>
    <t>min</t>
  </si>
  <si>
    <t>GrlComm</t>
  </si>
  <si>
    <t>Respondent</t>
  </si>
  <si>
    <t>Coef Var</t>
  </si>
  <si>
    <t>Comments</t>
  </si>
  <si>
    <t>Comentarios</t>
  </si>
  <si>
    <t>Overall</t>
  </si>
  <si>
    <t>Parish Life</t>
  </si>
  <si>
    <t>Vida Parroquial</t>
  </si>
  <si>
    <t>Topbox</t>
  </si>
  <si>
    <t>Top2box</t>
  </si>
  <si>
    <t>Scale</t>
  </si>
  <si>
    <t>Respons</t>
  </si>
  <si>
    <t>TopBox</t>
  </si>
  <si>
    <t>CajaSup</t>
  </si>
  <si>
    <t>Lugar</t>
  </si>
  <si>
    <t>Opinion Diversity</t>
  </si>
  <si>
    <t>Involucramiento y resultados</t>
  </si>
  <si>
    <t>Diversidad de opiniones</t>
  </si>
  <si>
    <t>α/2</t>
  </si>
  <si>
    <t>StdErr</t>
  </si>
  <si>
    <t>t score</t>
  </si>
  <si>
    <t>LowerB</t>
  </si>
  <si>
    <t>UpperB</t>
  </si>
  <si>
    <t>a</t>
  </si>
  <si>
    <t>b</t>
  </si>
  <si>
    <t>c</t>
  </si>
  <si>
    <t>d</t>
  </si>
  <si>
    <t>e</t>
  </si>
  <si>
    <t>f</t>
  </si>
  <si>
    <t>g</t>
  </si>
  <si>
    <t>T</t>
  </si>
  <si>
    <t>Diagnóstico de Vida Parroquial</t>
  </si>
  <si>
    <t>Item</t>
  </si>
  <si>
    <t>Comment</t>
  </si>
  <si>
    <t>SD.Rank</t>
  </si>
  <si>
    <t>Mean</t>
  </si>
  <si>
    <t>General Comments</t>
  </si>
  <si>
    <t>Age group</t>
  </si>
  <si>
    <t>Active involvement time</t>
  </si>
  <si>
    <t>Leadership Role</t>
  </si>
  <si>
    <t>%</t>
  </si>
  <si>
    <t>Ministry Member</t>
  </si>
  <si>
    <t>Ministry Leader</t>
  </si>
  <si>
    <t>Council Member</t>
  </si>
  <si>
    <t>I</t>
  </si>
  <si>
    <t>p(Top)</t>
  </si>
  <si>
    <t>Average interpretation: 5 = Everyone/Always</t>
  </si>
  <si>
    <t>Rank interpretation: 1 = best</t>
  </si>
  <si>
    <t>Parish Life Assessment, Summary</t>
  </si>
  <si>
    <t>Some times</t>
  </si>
  <si>
    <t>Std.Dev.</t>
  </si>
  <si>
    <t>This</t>
  </si>
  <si>
    <t>percentile mean</t>
  </si>
  <si>
    <t>Percentile std dev</t>
  </si>
  <si>
    <t>Avg.Rank</t>
  </si>
  <si>
    <t>Development</t>
  </si>
  <si>
    <t>III</t>
  </si>
  <si>
    <t>II</t>
  </si>
  <si>
    <t>IV</t>
  </si>
  <si>
    <t>V</t>
  </si>
  <si>
    <t>VI</t>
  </si>
  <si>
    <t>VII</t>
  </si>
  <si>
    <t>VIII</t>
  </si>
  <si>
    <t>IX</t>
  </si>
  <si>
    <t>Check your parish life development in the next pages, starting at the Cover sheet. Comentary section requires to copy-paste it manually.</t>
  </si>
  <si>
    <r>
      <t xml:space="preserve">Keep in mind that before proceeding into any calculations and analysis, we need to approch the subject under a </t>
    </r>
    <r>
      <rPr>
        <b/>
        <sz val="11"/>
        <color theme="1"/>
        <rFont val="Calibri"/>
        <family val="2"/>
        <scheme val="minor"/>
      </rPr>
      <t>spirituality of communion</t>
    </r>
    <r>
      <rPr>
        <sz val="11"/>
        <color theme="1"/>
        <rFont val="Calibri"/>
        <family val="2"/>
        <scheme val="minor"/>
      </rPr>
      <t>.</t>
    </r>
  </si>
  <si>
    <t>On the Cover sheet, table in S25:AA32 indicates if TopBox proportions are significantly different, at the selected Confidence Level.</t>
  </si>
  <si>
    <t>En la pestaña Cover, la tabla en las cedas S25:AA32 indica si las proporciones de Caja Superior son significativamente diferentes, al nivel indicado.</t>
  </si>
  <si>
    <t>Download or capture your responses in the DataBase sheet. If necessary, adjust formulas on rows 6,7, 9, 12-16 on the Extract page.</t>
  </si>
  <si>
    <t>Descarga o captura tus respuestas en la pestaña DataBase. Si es necesario, ajusta las fórmulas de las filas 6,7,9,12-16 de la hoja Extract.</t>
  </si>
  <si>
    <t>Revisa el desarrollo de su vida pastoral en las  siguientes hojas, comenzando en la hoja Cover. Los comentarios de cada seccion requieren de copiar-pegar manualmente.</t>
  </si>
  <si>
    <t>Confidence interval</t>
  </si>
  <si>
    <t>Is ROW proportion significantly higher (&gt;) or lower (&lt;) than the COLUMN?</t>
  </si>
  <si>
    <t>Sample Parish</t>
  </si>
  <si>
    <t>If you have any questions or need further assistance, please contact us. We are here to help. jbarrettte@archgh.org</t>
  </si>
  <si>
    <t>Si tienes preguntas o necesitas más ayuda, por favor contáctanos. Estamos para servirte. jbarrette@archgh.org</t>
  </si>
  <si>
    <t>Capture page, will need Transposition before moving records to DataBase sheet</t>
  </si>
</sst>
</file>

<file path=xl/styles.xml><?xml version="1.0" encoding="utf-8"?>
<styleSheet xmlns="http://schemas.openxmlformats.org/spreadsheetml/2006/main">
  <numFmts count="5">
    <numFmt numFmtId="164" formatCode="0.0"/>
    <numFmt numFmtId="165" formatCode="yyyy\-mm\-dd;@"/>
    <numFmt numFmtId="166" formatCode="yyyy\-mm\-dd\ h:mm:ss"/>
    <numFmt numFmtId="167" formatCode="0.0000"/>
    <numFmt numFmtId="168" formatCode="0.00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rgb="FF333333"/>
      <name val="Courier"/>
      <family val="3"/>
    </font>
    <font>
      <sz val="11"/>
      <color theme="1"/>
      <name val="Courier"/>
      <family val="3"/>
    </font>
    <font>
      <sz val="9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rgb="FFEAEAE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rgb="FFEAEAE8"/>
      </patternFill>
    </fill>
    <fill>
      <patternFill patternType="solid">
        <fgColor theme="2" tint="-0.249977111117893"/>
        <bgColor rgb="FFEAEAE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9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Alignment="1">
      <alignment textRotation="90"/>
    </xf>
    <xf numFmtId="164" fontId="0" fillId="0" borderId="0" xfId="0" applyNumberFormat="1"/>
    <xf numFmtId="0" fontId="6" fillId="0" borderId="0" xfId="0" applyFont="1"/>
    <xf numFmtId="1" fontId="0" fillId="0" borderId="0" xfId="0" applyNumberFormat="1"/>
    <xf numFmtId="0" fontId="7" fillId="0" borderId="0" xfId="0" applyFont="1" applyAlignment="1">
      <alignment textRotation="90"/>
    </xf>
    <xf numFmtId="0" fontId="0" fillId="3" borderId="0" xfId="0" applyFill="1"/>
    <xf numFmtId="0" fontId="0" fillId="3" borderId="0" xfId="0" applyFill="1" applyAlignment="1">
      <alignment horizontal="center"/>
    </xf>
    <xf numFmtId="165" fontId="0" fillId="0" borderId="0" xfId="0" applyNumberFormat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1" xfId="0" applyFont="1" applyBorder="1"/>
    <xf numFmtId="0" fontId="0" fillId="0" borderId="4" xfId="0" applyFont="1" applyBorder="1"/>
    <xf numFmtId="0" fontId="0" fillId="0" borderId="6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6" xfId="0" applyFont="1" applyBorder="1"/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0" fontId="10" fillId="0" borderId="13" xfId="0" applyFont="1" applyFill="1" applyBorder="1"/>
    <xf numFmtId="0" fontId="11" fillId="4" borderId="13" xfId="0" applyFont="1" applyFill="1" applyBorder="1" applyAlignment="1">
      <alignment horizontal="left"/>
    </xf>
    <xf numFmtId="0" fontId="12" fillId="5" borderId="0" xfId="0" applyFont="1" applyFill="1" applyAlignment="1">
      <alignment horizontal="left"/>
    </xf>
    <xf numFmtId="0" fontId="11" fillId="4" borderId="0" xfId="0" applyFont="1" applyFill="1" applyBorder="1" applyAlignment="1">
      <alignment horizontal="left"/>
    </xf>
    <xf numFmtId="0" fontId="11" fillId="6" borderId="0" xfId="0" applyFont="1" applyFill="1" applyBorder="1" applyAlignment="1">
      <alignment horizontal="left"/>
    </xf>
    <xf numFmtId="0" fontId="11" fillId="7" borderId="0" xfId="0" applyFont="1" applyFill="1" applyBorder="1" applyAlignment="1">
      <alignment horizontal="left"/>
    </xf>
    <xf numFmtId="0" fontId="0" fillId="8" borderId="9" xfId="0" applyFill="1" applyBorder="1" applyAlignment="1">
      <alignment horizontal="center" vertical="top" wrapText="1"/>
    </xf>
    <xf numFmtId="0" fontId="0" fillId="8" borderId="11" xfId="0" applyFill="1" applyBorder="1" applyAlignment="1">
      <alignment horizontal="center" vertical="top" wrapText="1"/>
    </xf>
    <xf numFmtId="168" fontId="0" fillId="0" borderId="0" xfId="0" applyNumberFormat="1"/>
    <xf numFmtId="15" fontId="13" fillId="0" borderId="0" xfId="0" applyNumberFormat="1" applyFont="1"/>
    <xf numFmtId="0" fontId="11" fillId="7" borderId="13" xfId="0" applyFont="1" applyFill="1" applyBorder="1" applyAlignment="1">
      <alignment horizontal="left"/>
    </xf>
    <xf numFmtId="0" fontId="12" fillId="8" borderId="0" xfId="0" applyFont="1" applyFill="1" applyAlignment="1">
      <alignment horizontal="left"/>
    </xf>
    <xf numFmtId="1" fontId="0" fillId="0" borderId="3" xfId="0" applyNumberFormat="1" applyBorder="1"/>
    <xf numFmtId="168" fontId="0" fillId="0" borderId="2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168" fontId="0" fillId="0" borderId="0" xfId="0" applyNumberFormat="1" applyBorder="1"/>
    <xf numFmtId="1" fontId="0" fillId="0" borderId="5" xfId="0" applyNumberFormat="1" applyBorder="1"/>
    <xf numFmtId="164" fontId="0" fillId="0" borderId="6" xfId="0" applyNumberFormat="1" applyBorder="1"/>
    <xf numFmtId="168" fontId="0" fillId="0" borderId="7" xfId="0" applyNumberFormat="1" applyBorder="1"/>
    <xf numFmtId="1" fontId="0" fillId="0" borderId="8" xfId="0" applyNumberFormat="1" applyBorder="1"/>
    <xf numFmtId="0" fontId="0" fillId="0" borderId="14" xfId="0" applyFill="1" applyBorder="1"/>
    <xf numFmtId="168" fontId="0" fillId="0" borderId="0" xfId="0" applyNumberFormat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168" fontId="0" fillId="0" borderId="3" xfId="0" applyNumberFormat="1" applyBorder="1"/>
    <xf numFmtId="168" fontId="0" fillId="0" borderId="5" xfId="0" applyNumberFormat="1" applyBorder="1"/>
    <xf numFmtId="168" fontId="0" fillId="0" borderId="8" xfId="0" applyNumberFormat="1" applyBorder="1"/>
    <xf numFmtId="1" fontId="0" fillId="0" borderId="1" xfId="0" applyNumberFormat="1" applyBorder="1"/>
    <xf numFmtId="1" fontId="0" fillId="0" borderId="4" xfId="0" applyNumberFormat="1" applyBorder="1"/>
    <xf numFmtId="1" fontId="0" fillId="0" borderId="6" xfId="0" applyNumberFormat="1" applyBorder="1"/>
    <xf numFmtId="2" fontId="14" fillId="0" borderId="0" xfId="0" applyNumberFormat="1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10" borderId="0" xfId="0" applyFont="1" applyFill="1" applyBorder="1" applyAlignment="1">
      <alignment horizontal="right"/>
    </xf>
    <xf numFmtId="0" fontId="0" fillId="0" borderId="0" xfId="0" applyFont="1" applyAlignment="1"/>
    <xf numFmtId="168" fontId="0" fillId="0" borderId="0" xfId="0" applyNumberFormat="1" applyFont="1"/>
    <xf numFmtId="167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9" borderId="0" xfId="0" applyFont="1" applyFill="1" applyAlignment="1">
      <alignment horizontal="center"/>
    </xf>
    <xf numFmtId="0" fontId="15" fillId="0" borderId="0" xfId="0" applyFont="1" applyAlignment="1">
      <alignment horizontal="right"/>
    </xf>
    <xf numFmtId="0" fontId="15" fillId="0" borderId="8" xfId="0" applyFont="1" applyBorder="1"/>
    <xf numFmtId="0" fontId="15" fillId="0" borderId="4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16" fillId="0" borderId="2" xfId="0" applyFont="1" applyBorder="1"/>
    <xf numFmtId="0" fontId="16" fillId="0" borderId="0" xfId="0" applyFont="1" applyBorder="1"/>
    <xf numFmtId="0" fontId="16" fillId="0" borderId="7" xfId="0" applyFont="1" applyBorder="1"/>
    <xf numFmtId="0" fontId="16" fillId="0" borderId="15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Continuous"/>
    </xf>
    <xf numFmtId="0" fontId="13" fillId="0" borderId="0" xfId="0" applyFont="1" applyAlignment="1">
      <alignment horizontal="right"/>
    </xf>
    <xf numFmtId="0" fontId="0" fillId="0" borderId="0" xfId="0" applyAlignment="1">
      <alignment wrapText="1"/>
    </xf>
    <xf numFmtId="9" fontId="0" fillId="0" borderId="0" xfId="1" applyFont="1"/>
    <xf numFmtId="0" fontId="1" fillId="8" borderId="0" xfId="0" applyFont="1" applyFill="1"/>
    <xf numFmtId="0" fontId="0" fillId="8" borderId="0" xfId="0" applyFill="1" applyAlignment="1">
      <alignment horizontal="right"/>
    </xf>
    <xf numFmtId="0" fontId="13" fillId="0" borderId="0" xfId="0" applyFont="1" applyAlignment="1">
      <alignment horizontal="left"/>
    </xf>
    <xf numFmtId="9" fontId="0" fillId="0" borderId="0" xfId="1" applyNumberFormat="1" applyFont="1"/>
    <xf numFmtId="9" fontId="0" fillId="0" borderId="0" xfId="0" applyNumberFormat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9" fontId="0" fillId="0" borderId="0" xfId="1" applyNumberFormat="1" applyFont="1" applyAlignment="1">
      <alignment horizontal="center"/>
    </xf>
    <xf numFmtId="168" fontId="0" fillId="0" borderId="0" xfId="0" quotePrefix="1" applyNumberFormat="1" applyAlignment="1">
      <alignment horizontal="right"/>
    </xf>
    <xf numFmtId="0" fontId="18" fillId="0" borderId="0" xfId="0" applyFont="1"/>
    <xf numFmtId="168" fontId="0" fillId="0" borderId="0" xfId="0" quotePrefix="1" applyNumberFormat="1"/>
    <xf numFmtId="0" fontId="0" fillId="11" borderId="0" xfId="0" applyFill="1"/>
    <xf numFmtId="168" fontId="0" fillId="11" borderId="0" xfId="0" applyNumberFormat="1" applyFill="1"/>
    <xf numFmtId="0" fontId="0" fillId="0" borderId="0" xfId="0" applyAlignment="1">
      <alignment wrapText="1"/>
    </xf>
    <xf numFmtId="0" fontId="0" fillId="0" borderId="0" xfId="0" applyAlignment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FF660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radarChart>
        <c:radarStyle val="filled"/>
        <c:ser>
          <c:idx val="0"/>
          <c:order val="0"/>
          <c:spPr>
            <a:solidFill>
              <a:srgbClr val="4F81BD">
                <a:alpha val="80000"/>
              </a:srgbClr>
            </a:solidFill>
          </c:spPr>
          <c:cat>
            <c:strRef>
              <c:f>Cover!$B$25:$B$31</c:f>
              <c:strCache>
                <c:ptCount val="7"/>
                <c:pt idx="0">
                  <c:v>Worship</c:v>
                </c:pt>
                <c:pt idx="1">
                  <c:v>Community</c:v>
                </c:pt>
                <c:pt idx="2">
                  <c:v>Evangelization</c:v>
                </c:pt>
                <c:pt idx="3">
                  <c:v>Service</c:v>
                </c:pt>
                <c:pt idx="4">
                  <c:v>Word</c:v>
                </c:pt>
                <c:pt idx="5">
                  <c:v>Leadership</c:v>
                </c:pt>
                <c:pt idx="6">
                  <c:v>Stewardship</c:v>
                </c:pt>
              </c:strCache>
            </c:strRef>
          </c:cat>
          <c:val>
            <c:numRef>
              <c:f>Cover!$E$25:$E$31</c:f>
              <c:numCache>
                <c:formatCode>0.000</c:formatCode>
                <c:ptCount val="7"/>
                <c:pt idx="0">
                  <c:v>4.1486486486486482</c:v>
                </c:pt>
                <c:pt idx="1">
                  <c:v>3.7340153452685421</c:v>
                </c:pt>
                <c:pt idx="2">
                  <c:v>3.6678966789667897</c:v>
                </c:pt>
                <c:pt idx="3">
                  <c:v>3.8449367088607596</c:v>
                </c:pt>
                <c:pt idx="4">
                  <c:v>4.0091743119266052</c:v>
                </c:pt>
                <c:pt idx="5">
                  <c:v>3.9656488549618323</c:v>
                </c:pt>
                <c:pt idx="6">
                  <c:v>4.0408163265306118</c:v>
                </c:pt>
              </c:numCache>
            </c:numRef>
          </c:val>
        </c:ser>
        <c:axId val="182906240"/>
        <c:axId val="183363456"/>
      </c:radarChart>
      <c:catAx>
        <c:axId val="182906240"/>
        <c:scaling>
          <c:orientation val="minMax"/>
        </c:scaling>
        <c:axPos val="b"/>
        <c:majorGridlines/>
        <c:tickLblPos val="nextTo"/>
        <c:crossAx val="183363456"/>
        <c:crosses val="autoZero"/>
        <c:auto val="1"/>
        <c:lblAlgn val="ctr"/>
        <c:lblOffset val="100"/>
      </c:catAx>
      <c:valAx>
        <c:axId val="183363456"/>
        <c:scaling>
          <c:orientation val="minMax"/>
        </c:scaling>
        <c:axPos val="l"/>
        <c:majorGridlines>
          <c:spPr>
            <a:ln>
              <a:prstDash val="sysDash"/>
            </a:ln>
          </c:spPr>
        </c:majorGridlines>
        <c:numFmt formatCode="0.0" sourceLinked="0"/>
        <c:majorTickMark val="cross"/>
        <c:tickLblPos val="nextTo"/>
        <c:crossAx val="182906240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Score Distribution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v>Scores</c:v>
          </c:tx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FF99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FF6600"/>
              </a:solidFill>
            </c:spPr>
          </c:dPt>
          <c:cat>
            <c:strRef>
              <c:f>Extract!$O$20:$O$24</c:f>
              <c:strCache>
                <c:ptCount val="5"/>
                <c:pt idx="0">
                  <c:v>Always</c:v>
                </c:pt>
                <c:pt idx="1">
                  <c:v>Frequently</c:v>
                </c:pt>
                <c:pt idx="2">
                  <c:v>Some 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Extract!$P$20:$P$24</c:f>
              <c:numCache>
                <c:formatCode>General</c:formatCode>
                <c:ptCount val="5"/>
                <c:pt idx="0">
                  <c:v>201</c:v>
                </c:pt>
                <c:pt idx="1">
                  <c:v>149</c:v>
                </c:pt>
                <c:pt idx="2">
                  <c:v>60</c:v>
                </c:pt>
                <c:pt idx="3">
                  <c:v>27</c:v>
                </c:pt>
                <c:pt idx="4">
                  <c:v>7</c:v>
                </c:pt>
              </c:numCache>
            </c:numRef>
          </c:val>
        </c:ser>
        <c:dLbls>
          <c:showVal val="1"/>
        </c:dLbls>
        <c:gapWidth val="78"/>
        <c:overlap val="-13"/>
        <c:axId val="181474432"/>
        <c:axId val="181475968"/>
      </c:barChart>
      <c:catAx>
        <c:axId val="181474432"/>
        <c:scaling>
          <c:orientation val="maxMin"/>
        </c:scaling>
        <c:axPos val="l"/>
        <c:numFmt formatCode="General" sourceLinked="1"/>
        <c:majorTickMark val="none"/>
        <c:tickLblPos val="nextTo"/>
        <c:crossAx val="181475968"/>
        <c:crosses val="autoZero"/>
        <c:auto val="1"/>
        <c:lblAlgn val="ctr"/>
        <c:lblOffset val="100"/>
      </c:catAx>
      <c:valAx>
        <c:axId val="181475968"/>
        <c:scaling>
          <c:orientation val="minMax"/>
        </c:scaling>
        <c:delete val="1"/>
        <c:axPos val="t"/>
        <c:numFmt formatCode="General" sourceLinked="1"/>
        <c:tickLblPos val="none"/>
        <c:crossAx val="18147443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Score Distribution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v>Scores</c:v>
          </c:tx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FF99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FF6600"/>
              </a:solidFill>
            </c:spPr>
          </c:dPt>
          <c:cat>
            <c:strRef>
              <c:f>Extract!$O$20:$O$24</c:f>
              <c:strCache>
                <c:ptCount val="5"/>
                <c:pt idx="0">
                  <c:v>Always</c:v>
                </c:pt>
                <c:pt idx="1">
                  <c:v>Frequently</c:v>
                </c:pt>
                <c:pt idx="2">
                  <c:v>Some 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Extract!$AD$20:$AD$24</c:f>
              <c:numCache>
                <c:formatCode>General</c:formatCode>
                <c:ptCount val="5"/>
                <c:pt idx="0">
                  <c:v>89</c:v>
                </c:pt>
                <c:pt idx="1">
                  <c:v>152</c:v>
                </c:pt>
                <c:pt idx="2">
                  <c:v>111</c:v>
                </c:pt>
                <c:pt idx="3">
                  <c:v>35</c:v>
                </c:pt>
                <c:pt idx="4">
                  <c:v>4</c:v>
                </c:pt>
              </c:numCache>
            </c:numRef>
          </c:val>
        </c:ser>
        <c:dLbls>
          <c:showVal val="1"/>
        </c:dLbls>
        <c:gapWidth val="78"/>
        <c:overlap val="-13"/>
        <c:axId val="181544064"/>
        <c:axId val="181545600"/>
      </c:barChart>
      <c:catAx>
        <c:axId val="181544064"/>
        <c:scaling>
          <c:orientation val="maxMin"/>
        </c:scaling>
        <c:axPos val="l"/>
        <c:numFmt formatCode="General" sourceLinked="1"/>
        <c:majorTickMark val="none"/>
        <c:tickLblPos val="nextTo"/>
        <c:crossAx val="181545600"/>
        <c:crosses val="autoZero"/>
        <c:auto val="1"/>
        <c:lblAlgn val="ctr"/>
        <c:lblOffset val="100"/>
      </c:catAx>
      <c:valAx>
        <c:axId val="181545600"/>
        <c:scaling>
          <c:orientation val="minMax"/>
        </c:scaling>
        <c:delete val="1"/>
        <c:axPos val="t"/>
        <c:numFmt formatCode="General" sourceLinked="1"/>
        <c:tickLblPos val="none"/>
        <c:crossAx val="18154406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Score Distribution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v>Scores</c:v>
          </c:tx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FF99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FF6600"/>
              </a:solidFill>
            </c:spPr>
          </c:dPt>
          <c:cat>
            <c:strRef>
              <c:f>Extract!$O$20:$O$24</c:f>
              <c:strCache>
                <c:ptCount val="5"/>
                <c:pt idx="0">
                  <c:v>Always</c:v>
                </c:pt>
                <c:pt idx="1">
                  <c:v>Frequently</c:v>
                </c:pt>
                <c:pt idx="2">
                  <c:v>Some 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Extract!$AS$20:$AS$24</c:f>
              <c:numCache>
                <c:formatCode>General</c:formatCode>
                <c:ptCount val="5"/>
                <c:pt idx="0">
                  <c:v>71</c:v>
                </c:pt>
                <c:pt idx="1">
                  <c:v>87</c:v>
                </c:pt>
                <c:pt idx="2">
                  <c:v>73</c:v>
                </c:pt>
                <c:pt idx="3">
                  <c:v>32</c:v>
                </c:pt>
                <c:pt idx="4">
                  <c:v>8</c:v>
                </c:pt>
              </c:numCache>
            </c:numRef>
          </c:val>
        </c:ser>
        <c:dLbls>
          <c:showVal val="1"/>
        </c:dLbls>
        <c:gapWidth val="78"/>
        <c:overlap val="-13"/>
        <c:axId val="181744768"/>
        <c:axId val="181746304"/>
      </c:barChart>
      <c:catAx>
        <c:axId val="181744768"/>
        <c:scaling>
          <c:orientation val="maxMin"/>
        </c:scaling>
        <c:axPos val="l"/>
        <c:numFmt formatCode="General" sourceLinked="1"/>
        <c:majorTickMark val="none"/>
        <c:tickLblPos val="nextTo"/>
        <c:crossAx val="181746304"/>
        <c:crosses val="autoZero"/>
        <c:auto val="1"/>
        <c:lblAlgn val="ctr"/>
        <c:lblOffset val="100"/>
      </c:catAx>
      <c:valAx>
        <c:axId val="181746304"/>
        <c:scaling>
          <c:orientation val="minMax"/>
        </c:scaling>
        <c:delete val="1"/>
        <c:axPos val="t"/>
        <c:numFmt formatCode="General" sourceLinked="1"/>
        <c:tickLblPos val="none"/>
        <c:crossAx val="181744768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Score Distribution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v>Scores</c:v>
          </c:tx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FF99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FF6600"/>
              </a:solidFill>
            </c:spPr>
          </c:dPt>
          <c:cat>
            <c:strRef>
              <c:f>Extract!$O$20:$O$24</c:f>
              <c:strCache>
                <c:ptCount val="5"/>
                <c:pt idx="0">
                  <c:v>Always</c:v>
                </c:pt>
                <c:pt idx="1">
                  <c:v>Frequently</c:v>
                </c:pt>
                <c:pt idx="2">
                  <c:v>Some 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Extract!$BC$20:$BC$24</c:f>
              <c:numCache>
                <c:formatCode>General</c:formatCode>
                <c:ptCount val="5"/>
                <c:pt idx="0">
                  <c:v>96</c:v>
                </c:pt>
                <c:pt idx="1">
                  <c:v>120</c:v>
                </c:pt>
                <c:pt idx="2">
                  <c:v>61</c:v>
                </c:pt>
                <c:pt idx="3">
                  <c:v>33</c:v>
                </c:pt>
                <c:pt idx="4">
                  <c:v>6</c:v>
                </c:pt>
              </c:numCache>
            </c:numRef>
          </c:val>
        </c:ser>
        <c:dLbls>
          <c:showVal val="1"/>
        </c:dLbls>
        <c:gapWidth val="78"/>
        <c:overlap val="-13"/>
        <c:axId val="182375552"/>
        <c:axId val="182377088"/>
      </c:barChart>
      <c:catAx>
        <c:axId val="182375552"/>
        <c:scaling>
          <c:orientation val="maxMin"/>
        </c:scaling>
        <c:axPos val="l"/>
        <c:numFmt formatCode="General" sourceLinked="1"/>
        <c:majorTickMark val="none"/>
        <c:tickLblPos val="nextTo"/>
        <c:crossAx val="182377088"/>
        <c:crosses val="autoZero"/>
        <c:auto val="1"/>
        <c:lblAlgn val="ctr"/>
        <c:lblOffset val="100"/>
      </c:catAx>
      <c:valAx>
        <c:axId val="182377088"/>
        <c:scaling>
          <c:orientation val="minMax"/>
        </c:scaling>
        <c:delete val="1"/>
        <c:axPos val="t"/>
        <c:numFmt formatCode="General" sourceLinked="1"/>
        <c:tickLblPos val="none"/>
        <c:crossAx val="182375552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Score Distribution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v>Scores</c:v>
          </c:tx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FF99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FF6600"/>
              </a:solidFill>
            </c:spPr>
          </c:dPt>
          <c:cat>
            <c:strRef>
              <c:f>Extract!$O$20:$O$24</c:f>
              <c:strCache>
                <c:ptCount val="5"/>
                <c:pt idx="0">
                  <c:v>Always</c:v>
                </c:pt>
                <c:pt idx="1">
                  <c:v>Frequently</c:v>
                </c:pt>
                <c:pt idx="2">
                  <c:v>Some 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Extract!$BO$20:$BO$24</c:f>
              <c:numCache>
                <c:formatCode>General</c:formatCode>
                <c:ptCount val="5"/>
                <c:pt idx="0">
                  <c:v>115</c:v>
                </c:pt>
                <c:pt idx="1">
                  <c:v>125</c:v>
                </c:pt>
                <c:pt idx="2">
                  <c:v>62</c:v>
                </c:pt>
                <c:pt idx="3">
                  <c:v>25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78"/>
        <c:overlap val="-13"/>
        <c:axId val="183403264"/>
        <c:axId val="183404800"/>
      </c:barChart>
      <c:catAx>
        <c:axId val="183403264"/>
        <c:scaling>
          <c:orientation val="maxMin"/>
        </c:scaling>
        <c:axPos val="l"/>
        <c:numFmt formatCode="General" sourceLinked="1"/>
        <c:majorTickMark val="none"/>
        <c:tickLblPos val="nextTo"/>
        <c:crossAx val="183404800"/>
        <c:crosses val="autoZero"/>
        <c:auto val="1"/>
        <c:lblAlgn val="ctr"/>
        <c:lblOffset val="100"/>
      </c:catAx>
      <c:valAx>
        <c:axId val="183404800"/>
        <c:scaling>
          <c:orientation val="minMax"/>
        </c:scaling>
        <c:delete val="1"/>
        <c:axPos val="t"/>
        <c:numFmt formatCode="General" sourceLinked="1"/>
        <c:tickLblPos val="none"/>
        <c:crossAx val="183403264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Score Distribution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v>Scores</c:v>
          </c:tx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FF99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FF6600"/>
              </a:solidFill>
            </c:spPr>
          </c:dPt>
          <c:cat>
            <c:strRef>
              <c:f>Extract!$O$20:$O$24</c:f>
              <c:strCache>
                <c:ptCount val="5"/>
                <c:pt idx="0">
                  <c:v>Always</c:v>
                </c:pt>
                <c:pt idx="1">
                  <c:v>Frequently</c:v>
                </c:pt>
                <c:pt idx="2">
                  <c:v>Some 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Extract!$CB$20:$CB$24</c:f>
              <c:numCache>
                <c:formatCode>General</c:formatCode>
                <c:ptCount val="5"/>
                <c:pt idx="0">
                  <c:v>89</c:v>
                </c:pt>
                <c:pt idx="1">
                  <c:v>97</c:v>
                </c:pt>
                <c:pt idx="2">
                  <c:v>55</c:v>
                </c:pt>
                <c:pt idx="3">
                  <c:v>20</c:v>
                </c:pt>
                <c:pt idx="4">
                  <c:v>1</c:v>
                </c:pt>
              </c:numCache>
            </c:numRef>
          </c:val>
        </c:ser>
        <c:dLbls>
          <c:showVal val="1"/>
        </c:dLbls>
        <c:gapWidth val="78"/>
        <c:overlap val="-13"/>
        <c:axId val="2433792"/>
        <c:axId val="2435328"/>
      </c:barChart>
      <c:catAx>
        <c:axId val="2433792"/>
        <c:scaling>
          <c:orientation val="maxMin"/>
        </c:scaling>
        <c:axPos val="l"/>
        <c:numFmt formatCode="General" sourceLinked="1"/>
        <c:majorTickMark val="none"/>
        <c:tickLblPos val="nextTo"/>
        <c:crossAx val="2435328"/>
        <c:crosses val="autoZero"/>
        <c:auto val="1"/>
        <c:lblAlgn val="ctr"/>
        <c:lblOffset val="100"/>
      </c:catAx>
      <c:valAx>
        <c:axId val="2435328"/>
        <c:scaling>
          <c:orientation val="minMax"/>
        </c:scaling>
        <c:delete val="1"/>
        <c:axPos val="t"/>
        <c:numFmt formatCode="General" sourceLinked="1"/>
        <c:tickLblPos val="none"/>
        <c:crossAx val="2433792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Score Distribution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v>Scores</c:v>
          </c:tx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92D050"/>
              </a:solidFill>
            </c:spPr>
          </c:dPt>
          <c:dPt>
            <c:idx val="2"/>
            <c:spPr>
              <a:solidFill>
                <a:srgbClr val="FFFF99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FF6600"/>
              </a:solidFill>
            </c:spPr>
          </c:dPt>
          <c:cat>
            <c:strRef>
              <c:f>Extract!$O$20:$O$24</c:f>
              <c:strCache>
                <c:ptCount val="5"/>
                <c:pt idx="0">
                  <c:v>Always</c:v>
                </c:pt>
                <c:pt idx="1">
                  <c:v>Frequently</c:v>
                </c:pt>
                <c:pt idx="2">
                  <c:v>Some 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Extract!$CL$20:$CL$24</c:f>
              <c:numCache>
                <c:formatCode>General</c:formatCode>
                <c:ptCount val="5"/>
                <c:pt idx="0">
                  <c:v>124</c:v>
                </c:pt>
                <c:pt idx="1">
                  <c:v>133</c:v>
                </c:pt>
                <c:pt idx="2">
                  <c:v>65</c:v>
                </c:pt>
                <c:pt idx="3">
                  <c:v>18</c:v>
                </c:pt>
                <c:pt idx="4">
                  <c:v>3</c:v>
                </c:pt>
              </c:numCache>
            </c:numRef>
          </c:val>
        </c:ser>
        <c:dLbls>
          <c:showVal val="1"/>
        </c:dLbls>
        <c:gapWidth val="78"/>
        <c:overlap val="-13"/>
        <c:axId val="2482944"/>
        <c:axId val="2484480"/>
      </c:barChart>
      <c:catAx>
        <c:axId val="2482944"/>
        <c:scaling>
          <c:orientation val="maxMin"/>
        </c:scaling>
        <c:axPos val="l"/>
        <c:numFmt formatCode="General" sourceLinked="1"/>
        <c:majorTickMark val="none"/>
        <c:tickLblPos val="nextTo"/>
        <c:crossAx val="2484480"/>
        <c:crosses val="autoZero"/>
        <c:auto val="1"/>
        <c:lblAlgn val="ctr"/>
        <c:lblOffset val="100"/>
      </c:catAx>
      <c:valAx>
        <c:axId val="2484480"/>
        <c:scaling>
          <c:orientation val="minMax"/>
        </c:scaling>
        <c:delete val="1"/>
        <c:axPos val="t"/>
        <c:numFmt formatCode="General" sourceLinked="1"/>
        <c:tickLblPos val="none"/>
        <c:crossAx val="2482944"/>
        <c:crosses val="autoZero"/>
        <c:crossBetween val="between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38100</xdr:rowOff>
    </xdr:to>
    <xdr:pic>
      <xdr:nvPicPr>
        <xdr:cNvPr id="4" name="3 Imagen" descr="Macintosh HD:Users:rocio:Documents:chamba:FACTOR Delta:TWITTER 2017:WORDop2rg-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523875" y="19050"/>
          <a:ext cx="1304925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5</xdr:row>
      <xdr:rowOff>28575</xdr:rowOff>
    </xdr:from>
    <xdr:to>
      <xdr:col>6</xdr:col>
      <xdr:colOff>438150</xdr:colOff>
      <xdr:row>19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9525</xdr:colOff>
      <xdr:row>0</xdr:row>
      <xdr:rowOff>0</xdr:rowOff>
    </xdr:from>
    <xdr:to>
      <xdr:col>7</xdr:col>
      <xdr:colOff>9524</xdr:colOff>
      <xdr:row>3</xdr:row>
      <xdr:rowOff>142874</xdr:rowOff>
    </xdr:to>
    <xdr:pic>
      <xdr:nvPicPr>
        <xdr:cNvPr id="3" name="2 Imagen" descr="archgh shield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43475" y="0"/>
          <a:ext cx="761999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18</xdr:row>
      <xdr:rowOff>9525</xdr:rowOff>
    </xdr:from>
    <xdr:to>
      <xdr:col>8</xdr:col>
      <xdr:colOff>390525</xdr:colOff>
      <xdr:row>24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17</xdr:row>
      <xdr:rowOff>180975</xdr:rowOff>
    </xdr:from>
    <xdr:to>
      <xdr:col>8</xdr:col>
      <xdr:colOff>295276</xdr:colOff>
      <xdr:row>25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209551</xdr:colOff>
      <xdr:row>14</xdr:row>
      <xdr:rowOff>180975</xdr:rowOff>
    </xdr:from>
    <xdr:to>
      <xdr:col>8</xdr:col>
      <xdr:colOff>371476</xdr:colOff>
      <xdr:row>25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15</xdr:row>
      <xdr:rowOff>0</xdr:rowOff>
    </xdr:from>
    <xdr:to>
      <xdr:col>8</xdr:col>
      <xdr:colOff>295276</xdr:colOff>
      <xdr:row>27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16</xdr:row>
      <xdr:rowOff>9525</xdr:rowOff>
    </xdr:from>
    <xdr:to>
      <xdr:col>8</xdr:col>
      <xdr:colOff>400051</xdr:colOff>
      <xdr:row>27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13</xdr:row>
      <xdr:rowOff>180975</xdr:rowOff>
    </xdr:from>
    <xdr:to>
      <xdr:col>8</xdr:col>
      <xdr:colOff>333376</xdr:colOff>
      <xdr:row>27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16</xdr:row>
      <xdr:rowOff>171450</xdr:rowOff>
    </xdr:from>
    <xdr:to>
      <xdr:col>8</xdr:col>
      <xdr:colOff>285751</xdr:colOff>
      <xdr:row>28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8"/>
  <sheetViews>
    <sheetView workbookViewId="0">
      <selection activeCell="B19" sqref="B19"/>
    </sheetView>
  </sheetViews>
  <sheetFormatPr baseColWidth="10" defaultRowHeight="15"/>
  <cols>
    <col min="1" max="1" width="4.7109375" customWidth="1"/>
  </cols>
  <sheetData>
    <row r="2" spans="1:2">
      <c r="B2" s="1" t="s">
        <v>395</v>
      </c>
    </row>
    <row r="3" spans="1:2">
      <c r="A3">
        <v>1</v>
      </c>
      <c r="B3" t="s">
        <v>396</v>
      </c>
    </row>
    <row r="4" spans="1:2">
      <c r="A4">
        <v>2</v>
      </c>
      <c r="B4" t="s">
        <v>400</v>
      </c>
    </row>
    <row r="5" spans="1:2">
      <c r="A5">
        <v>3</v>
      </c>
      <c r="B5" t="s">
        <v>553</v>
      </c>
    </row>
    <row r="6" spans="1:2">
      <c r="A6">
        <v>4</v>
      </c>
      <c r="B6" t="s">
        <v>556</v>
      </c>
    </row>
    <row r="7" spans="1:2">
      <c r="A7">
        <v>5</v>
      </c>
      <c r="B7" t="s">
        <v>552</v>
      </c>
    </row>
    <row r="8" spans="1:2">
      <c r="A8">
        <v>6</v>
      </c>
      <c r="B8" t="s">
        <v>554</v>
      </c>
    </row>
    <row r="9" spans="1:2">
      <c r="A9">
        <v>7</v>
      </c>
      <c r="B9" t="s">
        <v>562</v>
      </c>
    </row>
    <row r="11" spans="1:2">
      <c r="B11" s="1" t="s">
        <v>398</v>
      </c>
    </row>
    <row r="12" spans="1:2">
      <c r="A12">
        <v>1</v>
      </c>
      <c r="B12" t="s">
        <v>397</v>
      </c>
    </row>
    <row r="13" spans="1:2">
      <c r="A13">
        <v>2</v>
      </c>
      <c r="B13" t="s">
        <v>401</v>
      </c>
    </row>
    <row r="14" spans="1:2">
      <c r="A14">
        <v>3</v>
      </c>
      <c r="B14" t="s">
        <v>399</v>
      </c>
    </row>
    <row r="15" spans="1:2">
      <c r="A15">
        <v>4</v>
      </c>
      <c r="B15" t="s">
        <v>557</v>
      </c>
    </row>
    <row r="16" spans="1:2">
      <c r="A16">
        <v>5</v>
      </c>
      <c r="B16" t="s">
        <v>558</v>
      </c>
    </row>
    <row r="17" spans="1:2">
      <c r="A17">
        <v>6</v>
      </c>
      <c r="B17" t="s">
        <v>555</v>
      </c>
    </row>
    <row r="18" spans="1:2">
      <c r="A18">
        <v>7</v>
      </c>
      <c r="B18" t="s">
        <v>563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"/>
  <sheetViews>
    <sheetView topLeftCell="A11" workbookViewId="0">
      <selection activeCell="B16" sqref="B16:B19"/>
    </sheetView>
  </sheetViews>
  <sheetFormatPr baseColWidth="10" defaultRowHeight="15"/>
  <cols>
    <col min="1" max="1" width="4" customWidth="1"/>
    <col min="2" max="2" width="104" customWidth="1"/>
    <col min="3" max="3" width="7.7109375" customWidth="1"/>
    <col min="4" max="5" width="5.7109375" customWidth="1"/>
    <col min="6" max="6" width="3.42578125" customWidth="1"/>
    <col min="7" max="7" width="7.7109375" customWidth="1"/>
    <col min="8" max="9" width="5.7109375" customWidth="1"/>
  </cols>
  <sheetData>
    <row r="1" spans="1:20" ht="18.75">
      <c r="A1" s="12" t="s">
        <v>549</v>
      </c>
      <c r="B1" s="12" t="str">
        <f>CONCATENATE("Leadership at ",Cover!B4)</f>
        <v>Leadership at Sample Parish</v>
      </c>
      <c r="H1" s="102"/>
      <c r="I1" s="102"/>
    </row>
    <row r="2" spans="1:20">
      <c r="C2" s="112" t="s">
        <v>543</v>
      </c>
      <c r="D2" s="113"/>
      <c r="E2" s="113"/>
      <c r="G2" s="112" t="s">
        <v>503</v>
      </c>
      <c r="H2" s="113"/>
      <c r="I2" s="113"/>
    </row>
    <row r="3" spans="1:20">
      <c r="B3" s="1" t="s">
        <v>520</v>
      </c>
      <c r="C3" s="111" t="s">
        <v>523</v>
      </c>
      <c r="D3" s="111" t="s">
        <v>493</v>
      </c>
      <c r="E3" s="111" t="s">
        <v>539</v>
      </c>
      <c r="G3" s="113" t="s">
        <v>538</v>
      </c>
      <c r="H3" s="111" t="s">
        <v>493</v>
      </c>
      <c r="I3" s="111" t="s">
        <v>539</v>
      </c>
    </row>
    <row r="4" spans="1:20">
      <c r="A4">
        <v>1</v>
      </c>
      <c r="B4" s="6" t="s">
        <v>561</v>
      </c>
      <c r="C4" s="57">
        <f>Extract!BX7</f>
        <v>4.129032258064516</v>
      </c>
      <c r="D4" s="114">
        <f>Extract!BX8</f>
        <v>0.70499999999999996</v>
      </c>
      <c r="E4" s="2">
        <f>RANK(C4,C$4:C$12)</f>
        <v>2</v>
      </c>
      <c r="F4" s="57"/>
      <c r="G4" s="57">
        <f>Extract!BX9</f>
        <v>0.71842120810709997</v>
      </c>
      <c r="H4" s="114">
        <f>Extract!BX10</f>
        <v>0.14099999999999999</v>
      </c>
      <c r="I4" s="2">
        <f>RANK(G4,G$4:G$12,1)</f>
        <v>1</v>
      </c>
      <c r="T4" s="110"/>
    </row>
    <row r="5" spans="1:20">
      <c r="A5">
        <v>2</v>
      </c>
      <c r="B5" s="6" t="s">
        <v>134</v>
      </c>
      <c r="C5" s="57">
        <f>Extract!BY7</f>
        <v>4.193548387096774</v>
      </c>
      <c r="D5" s="114">
        <f>Extract!BY8</f>
        <v>0.76900000000000002</v>
      </c>
      <c r="E5" s="2">
        <f t="shared" ref="E5:E12" si="0">RANK(C5,C$4:C$12)</f>
        <v>1</v>
      </c>
      <c r="F5" s="57"/>
      <c r="G5" s="57">
        <f>Extract!BY9</f>
        <v>0.79243737244485946</v>
      </c>
      <c r="H5" s="114">
        <f>Extract!BY10</f>
        <v>0.23</v>
      </c>
      <c r="I5" s="2">
        <f t="shared" ref="I5:I12" si="1">RANK(G5,G$4:G$12,1)</f>
        <v>2</v>
      </c>
      <c r="M5" s="57"/>
      <c r="N5" s="57"/>
      <c r="O5" s="57"/>
      <c r="P5" s="57"/>
      <c r="Q5" s="57"/>
      <c r="R5" s="57"/>
    </row>
    <row r="6" spans="1:20">
      <c r="A6">
        <v>3</v>
      </c>
      <c r="B6" s="6" t="s">
        <v>56</v>
      </c>
      <c r="C6" s="57">
        <f>Extract!BZ7</f>
        <v>4.129032258064516</v>
      </c>
      <c r="D6" s="114">
        <f>Extract!BZ8</f>
        <v>0.70499999999999996</v>
      </c>
      <c r="E6" s="2">
        <f t="shared" si="0"/>
        <v>2</v>
      </c>
      <c r="F6" s="57"/>
      <c r="G6" s="57">
        <f>Extract!BZ9</f>
        <v>0.99136052923481455</v>
      </c>
      <c r="H6" s="114">
        <f>Extract!BZ10</f>
        <v>0.73</v>
      </c>
      <c r="I6" s="2">
        <f t="shared" si="1"/>
        <v>7</v>
      </c>
      <c r="Q6" s="57"/>
      <c r="R6" s="57"/>
    </row>
    <row r="7" spans="1:20">
      <c r="A7">
        <v>4</v>
      </c>
      <c r="B7" s="6" t="s">
        <v>136</v>
      </c>
      <c r="C7" s="57">
        <f>Extract!CA7</f>
        <v>3.6</v>
      </c>
      <c r="D7" s="114">
        <f>Extract!CA8</f>
        <v>0.17899999999999999</v>
      </c>
      <c r="E7" s="2">
        <f t="shared" si="0"/>
        <v>9</v>
      </c>
      <c r="F7" s="57"/>
      <c r="G7" s="57">
        <f>Extract!CA9</f>
        <v>1.132589343358684</v>
      </c>
      <c r="H7" s="114">
        <f>Extract!CA10</f>
        <v>0.96099999999999997</v>
      </c>
      <c r="I7" s="2">
        <f t="shared" si="1"/>
        <v>9</v>
      </c>
    </row>
    <row r="8" spans="1:20">
      <c r="A8">
        <v>5</v>
      </c>
      <c r="B8" s="6" t="s">
        <v>70</v>
      </c>
      <c r="C8" s="57">
        <f>Extract!CB7</f>
        <v>3.8620689655172415</v>
      </c>
      <c r="D8" s="114">
        <f>Extract!CB8</f>
        <v>0.38400000000000001</v>
      </c>
      <c r="E8" s="2">
        <f t="shared" si="0"/>
        <v>7</v>
      </c>
      <c r="F8" s="57"/>
      <c r="G8" s="57">
        <f>Extract!CB9</f>
        <v>0.95334516051317486</v>
      </c>
      <c r="H8" s="114">
        <f>Extract!CB10</f>
        <v>0.628</v>
      </c>
      <c r="I8" s="2">
        <f t="shared" si="1"/>
        <v>5</v>
      </c>
    </row>
    <row r="9" spans="1:20">
      <c r="A9">
        <v>6</v>
      </c>
      <c r="B9" s="6" t="s">
        <v>36</v>
      </c>
      <c r="C9" s="57">
        <f>Extract!CC7</f>
        <v>3.7666666666666666</v>
      </c>
      <c r="D9" s="114">
        <f>Extract!CC8</f>
        <v>0.25600000000000001</v>
      </c>
      <c r="E9" s="2">
        <f t="shared" si="0"/>
        <v>8</v>
      </c>
      <c r="F9" s="57"/>
      <c r="G9" s="57">
        <f>Extract!CC9</f>
        <v>0.9352607356658148</v>
      </c>
      <c r="H9" s="114">
        <f>Extract!CC10</f>
        <v>0.57599999999999996</v>
      </c>
      <c r="I9" s="2">
        <f t="shared" si="1"/>
        <v>4</v>
      </c>
    </row>
    <row r="10" spans="1:20">
      <c r="A10">
        <v>7</v>
      </c>
      <c r="B10" s="6" t="s">
        <v>159</v>
      </c>
      <c r="C10" s="57">
        <f>Extract!CD7</f>
        <v>3.9629629629629628</v>
      </c>
      <c r="D10" s="114">
        <f>Extract!CD8</f>
        <v>0.48699999999999999</v>
      </c>
      <c r="E10" s="2">
        <f t="shared" si="0"/>
        <v>6</v>
      </c>
      <c r="F10" s="57"/>
      <c r="G10" s="57">
        <f>Extract!CD9</f>
        <v>0.97985405041463247</v>
      </c>
      <c r="H10" s="114">
        <f>Extract!CD10</f>
        <v>0.67900000000000005</v>
      </c>
      <c r="I10" s="2">
        <f t="shared" si="1"/>
        <v>6</v>
      </c>
    </row>
    <row r="11" spans="1:20">
      <c r="A11">
        <v>8</v>
      </c>
      <c r="B11" s="6" t="s">
        <v>167</v>
      </c>
      <c r="C11" s="57">
        <f>Extract!CE7</f>
        <v>4.0869565217391308</v>
      </c>
      <c r="D11" s="114">
        <f>Extract!CE8</f>
        <v>0.64100000000000001</v>
      </c>
      <c r="E11" s="2">
        <f t="shared" si="0"/>
        <v>4</v>
      </c>
      <c r="F11" s="57"/>
      <c r="G11" s="57">
        <f>Extract!CE9</f>
        <v>1.083472677771923</v>
      </c>
      <c r="H11" s="114">
        <f>Extract!CE10</f>
        <v>0.85799999999999998</v>
      </c>
      <c r="I11" s="2">
        <f t="shared" si="1"/>
        <v>8</v>
      </c>
    </row>
    <row r="12" spans="1:20">
      <c r="A12">
        <v>9</v>
      </c>
      <c r="B12" s="6" t="s">
        <v>160</v>
      </c>
      <c r="C12" s="57">
        <f>Extract!CF7</f>
        <v>3.9666666666666668</v>
      </c>
      <c r="D12" s="114">
        <f>Extract!CF8</f>
        <v>0.5</v>
      </c>
      <c r="E12" s="2">
        <f t="shared" si="0"/>
        <v>5</v>
      </c>
      <c r="F12" s="57"/>
      <c r="G12" s="57">
        <f>Extract!CF9</f>
        <v>0.85028730776551376</v>
      </c>
      <c r="H12" s="114">
        <f>Extract!CF10</f>
        <v>0.371</v>
      </c>
      <c r="I12" s="2">
        <f t="shared" si="1"/>
        <v>3</v>
      </c>
    </row>
    <row r="15" spans="1:20">
      <c r="B15" s="1" t="s">
        <v>521</v>
      </c>
    </row>
    <row r="16" spans="1:20">
      <c r="A16" s="101">
        <v>1</v>
      </c>
      <c r="B16" s="100"/>
    </row>
    <row r="17" spans="1:2">
      <c r="A17" s="101">
        <v>2</v>
      </c>
      <c r="B17" s="100"/>
    </row>
    <row r="18" spans="1:2">
      <c r="A18" s="101">
        <v>3</v>
      </c>
      <c r="B18" s="100"/>
    </row>
    <row r="19" spans="1:2" ht="14.25" customHeight="1">
      <c r="A19" s="101">
        <v>4</v>
      </c>
      <c r="B19" s="100"/>
    </row>
  </sheetData>
  <conditionalFormatting sqref="E4:E12">
    <cfRule type="iconSet" priority="20">
      <iconSet showValue="0" reverse="1">
        <cfvo type="percent" val="0"/>
        <cfvo type="percent" val="33"/>
        <cfvo type="percent" val="67"/>
      </iconSet>
    </cfRule>
  </conditionalFormatting>
  <conditionalFormatting sqref="I4:I12">
    <cfRule type="iconSet" priority="19">
      <iconSet showValue="0" reverse="1">
        <cfvo type="percent" val="0"/>
        <cfvo type="percent" val="33"/>
        <cfvo type="percent" val="67"/>
      </iconSet>
    </cfRule>
  </conditionalFormatting>
  <conditionalFormatting sqref="E4:E12">
    <cfRule type="iconSet" priority="18">
      <iconSet showValue="0" reverse="1">
        <cfvo type="percent" val="0"/>
        <cfvo type="percent" val="33"/>
        <cfvo type="percent" val="67"/>
      </iconSet>
    </cfRule>
  </conditionalFormatting>
  <conditionalFormatting sqref="E4:E12">
    <cfRule type="iconSet" priority="17">
      <iconSet showValue="0" reverse="1">
        <cfvo type="percent" val="0"/>
        <cfvo type="percent" val="33"/>
        <cfvo type="percent" val="67"/>
      </iconSet>
    </cfRule>
  </conditionalFormatting>
  <conditionalFormatting sqref="E4:E12">
    <cfRule type="iconSet" priority="16">
      <iconSet showValue="0" reverse="1">
        <cfvo type="percent" val="0"/>
        <cfvo type="percent" val="33"/>
        <cfvo type="percent" val="67"/>
      </iconSet>
    </cfRule>
  </conditionalFormatting>
  <conditionalFormatting sqref="E4:E12">
    <cfRule type="iconSet" priority="15">
      <iconSet showValue="0" reverse="1">
        <cfvo type="percent" val="0"/>
        <cfvo type="percent" val="33"/>
        <cfvo type="percent" val="67"/>
      </iconSet>
    </cfRule>
  </conditionalFormatting>
  <conditionalFormatting sqref="E4:E12">
    <cfRule type="iconSet" priority="14">
      <iconSet showValue="0" reverse="1">
        <cfvo type="percent" val="0"/>
        <cfvo type="percent" val="33"/>
        <cfvo type="percent" val="67"/>
      </iconSet>
    </cfRule>
  </conditionalFormatting>
  <conditionalFormatting sqref="D4:D12">
    <cfRule type="iconSet" priority="12">
      <iconSet iconSet="3Symbols2" showValue="0">
        <cfvo type="percent" val="0"/>
        <cfvo type="percent" val="33"/>
        <cfvo type="percent" val="67"/>
      </iconSet>
    </cfRule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E4:E12">
    <cfRule type="iconSet" priority="11">
      <iconSet iconSet="3Symbols2" showValue="0" reverse="1">
        <cfvo type="percent" val="0"/>
        <cfvo type="percent" val="33"/>
        <cfvo type="percent" val="67"/>
      </iconSet>
    </cfRule>
  </conditionalFormatting>
  <conditionalFormatting sqref="I4:I12">
    <cfRule type="iconSet" priority="10">
      <iconSet showValue="0" reverse="1">
        <cfvo type="percent" val="0"/>
        <cfvo type="percent" val="33"/>
        <cfvo type="percent" val="67"/>
      </iconSet>
    </cfRule>
  </conditionalFormatting>
  <conditionalFormatting sqref="I4:I12">
    <cfRule type="iconSet" priority="9">
      <iconSet showValue="0" reverse="1">
        <cfvo type="percent" val="0"/>
        <cfvo type="percent" val="33"/>
        <cfvo type="percent" val="67"/>
      </iconSet>
    </cfRule>
  </conditionalFormatting>
  <conditionalFormatting sqref="I4:I12">
    <cfRule type="iconSet" priority="8">
      <iconSet showValue="0" reverse="1">
        <cfvo type="percent" val="0"/>
        <cfvo type="percent" val="33"/>
        <cfvo type="percent" val="67"/>
      </iconSet>
    </cfRule>
  </conditionalFormatting>
  <conditionalFormatting sqref="I4:I12">
    <cfRule type="iconSet" priority="7">
      <iconSet showValue="0" reverse="1">
        <cfvo type="percent" val="0"/>
        <cfvo type="percent" val="33"/>
        <cfvo type="percent" val="67"/>
      </iconSet>
    </cfRule>
  </conditionalFormatting>
  <conditionalFormatting sqref="I4:I12">
    <cfRule type="iconSet" priority="6">
      <iconSet showValue="0" reverse="1">
        <cfvo type="percent" val="0"/>
        <cfvo type="percent" val="33"/>
        <cfvo type="percent" val="67"/>
      </iconSet>
    </cfRule>
  </conditionalFormatting>
  <conditionalFormatting sqref="H4:H12">
    <cfRule type="iconSet" priority="2">
      <iconSet iconSet="3Symbols2" showValue="0" reverse="1">
        <cfvo type="percent" val="0"/>
        <cfvo type="percent" val="33"/>
        <cfvo type="percent" val="67"/>
      </iconSet>
    </cfRule>
    <cfRule type="iconSet" priority="3">
      <iconSet reverse="1">
        <cfvo type="percent" val="0"/>
        <cfvo type="percent" val="33"/>
        <cfvo type="percent" val="67"/>
      </iconSet>
    </cfRule>
    <cfRule type="iconSet" priority="4">
      <iconSet iconSet="3Symbols2" showValue="0">
        <cfvo type="percent" val="0"/>
        <cfvo type="percent" val="33"/>
        <cfvo type="percent" val="67"/>
      </iconSet>
    </cfRule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I4:I12">
    <cfRule type="iconSet" priority="1">
      <iconSet iconSet="3Symbols2" showValue="0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8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2"/>
  <sheetViews>
    <sheetView topLeftCell="A11" workbookViewId="0">
      <selection activeCell="B19" sqref="B19:B22"/>
    </sheetView>
  </sheetViews>
  <sheetFormatPr baseColWidth="10" defaultRowHeight="15"/>
  <cols>
    <col min="1" max="1" width="4.140625" customWidth="1"/>
    <col min="2" max="2" width="92.85546875" customWidth="1"/>
    <col min="3" max="3" width="7.7109375" customWidth="1"/>
    <col min="4" max="5" width="5.7109375" customWidth="1"/>
    <col min="6" max="6" width="3.28515625" customWidth="1"/>
    <col min="7" max="7" width="7.7109375" customWidth="1"/>
    <col min="8" max="9" width="5.7109375" customWidth="1"/>
  </cols>
  <sheetData>
    <row r="1" spans="1:23" ht="18.75">
      <c r="A1" s="12" t="s">
        <v>550</v>
      </c>
      <c r="B1" s="12" t="str">
        <f>CONCATENATE("Stewardship at ",Cover!B4)</f>
        <v>Stewardship at Sample Parish</v>
      </c>
      <c r="H1" s="102"/>
      <c r="I1" s="102"/>
    </row>
    <row r="2" spans="1:23">
      <c r="C2" s="112" t="s">
        <v>543</v>
      </c>
      <c r="D2" s="113"/>
      <c r="E2" s="113"/>
      <c r="G2" s="112" t="s">
        <v>503</v>
      </c>
      <c r="H2" s="113"/>
      <c r="I2" s="113"/>
    </row>
    <row r="3" spans="1:23">
      <c r="B3" s="1" t="s">
        <v>520</v>
      </c>
      <c r="C3" s="111" t="s">
        <v>523</v>
      </c>
      <c r="D3" s="111" t="s">
        <v>493</v>
      </c>
      <c r="E3" s="111" t="s">
        <v>539</v>
      </c>
      <c r="G3" s="113" t="s">
        <v>538</v>
      </c>
      <c r="H3" s="111" t="s">
        <v>493</v>
      </c>
      <c r="I3" s="111" t="s">
        <v>539</v>
      </c>
    </row>
    <row r="4" spans="1:23">
      <c r="A4">
        <v>1</v>
      </c>
      <c r="B4" s="6" t="s">
        <v>561</v>
      </c>
      <c r="C4" s="57">
        <f>Extract!CH7</f>
        <v>4.225806451612903</v>
      </c>
      <c r="D4" s="114">
        <f>Extract!CH8</f>
        <v>0.79400000000000004</v>
      </c>
      <c r="E4" s="2">
        <f>RANK(C4,C$4:C$15)</f>
        <v>5</v>
      </c>
      <c r="F4" s="57"/>
      <c r="G4" s="57">
        <f>Extract!CH9</f>
        <v>0.7620007620011422</v>
      </c>
      <c r="H4" s="114">
        <f>Extract!CH10</f>
        <v>0.17899999999999999</v>
      </c>
      <c r="I4" s="2">
        <f>RANK(G4,G$4:G$15,1)</f>
        <v>5</v>
      </c>
      <c r="W4" s="110"/>
    </row>
    <row r="5" spans="1:23">
      <c r="A5">
        <v>2</v>
      </c>
      <c r="B5" s="6" t="s">
        <v>29</v>
      </c>
      <c r="C5" s="57">
        <f>Extract!CI7</f>
        <v>4</v>
      </c>
      <c r="D5" s="114">
        <f>Extract!CI8</f>
        <v>0.52500000000000002</v>
      </c>
      <c r="E5" s="2">
        <f t="shared" ref="E5:E15" si="0">RANK(C5,C$4:C$15)</f>
        <v>8</v>
      </c>
      <c r="F5" s="57"/>
      <c r="G5" s="57">
        <f>Extract!CI9</f>
        <v>0.83045479853739967</v>
      </c>
      <c r="H5" s="114">
        <f>Extract!CI10</f>
        <v>0.33300000000000002</v>
      </c>
      <c r="I5" s="2">
        <f t="shared" ref="I5:I15" si="1">RANK(G5,G$4:G$15,1)</f>
        <v>6</v>
      </c>
      <c r="P5" s="57"/>
      <c r="Q5" s="57"/>
    </row>
    <row r="6" spans="1:23">
      <c r="A6">
        <v>3</v>
      </c>
      <c r="B6" s="6" t="s">
        <v>30</v>
      </c>
      <c r="C6" s="57">
        <f>Extract!CJ7</f>
        <v>4.032258064516129</v>
      </c>
      <c r="D6" s="114">
        <f>Extract!CJ8</f>
        <v>0.57599999999999996</v>
      </c>
      <c r="E6" s="2">
        <f t="shared" si="0"/>
        <v>7</v>
      </c>
      <c r="F6" s="57"/>
      <c r="G6" s="57">
        <f>Extract!CJ9</f>
        <v>0.91228179008249866</v>
      </c>
      <c r="H6" s="114">
        <f>Extract!CJ10</f>
        <v>0.46100000000000002</v>
      </c>
      <c r="I6" s="2">
        <f t="shared" si="1"/>
        <v>8</v>
      </c>
    </row>
    <row r="7" spans="1:23">
      <c r="A7">
        <v>4</v>
      </c>
      <c r="B7" s="6" t="s">
        <v>141</v>
      </c>
      <c r="C7" s="57">
        <f>Extract!CK7</f>
        <v>4</v>
      </c>
      <c r="D7" s="114">
        <f>Extract!CK8</f>
        <v>0.52500000000000002</v>
      </c>
      <c r="E7" s="2">
        <f t="shared" si="0"/>
        <v>8</v>
      </c>
      <c r="F7" s="57"/>
      <c r="G7" s="57">
        <f>Extract!CK9</f>
        <v>0.84515425472851657</v>
      </c>
      <c r="H7" s="114">
        <f>Extract!CK10</f>
        <v>0.35799999999999998</v>
      </c>
      <c r="I7" s="2">
        <f t="shared" si="1"/>
        <v>7</v>
      </c>
    </row>
    <row r="8" spans="1:23">
      <c r="A8">
        <v>5</v>
      </c>
      <c r="B8" s="6" t="s">
        <v>31</v>
      </c>
      <c r="C8" s="57">
        <f>Extract!CL7</f>
        <v>3.4827586206896552</v>
      </c>
      <c r="D8" s="114">
        <f>Extract!CL8</f>
        <v>0.153</v>
      </c>
      <c r="E8" s="2">
        <f t="shared" si="0"/>
        <v>11</v>
      </c>
      <c r="F8" s="57"/>
      <c r="G8" s="57">
        <f>Extract!CL9</f>
        <v>0.94946186469616312</v>
      </c>
      <c r="H8" s="114">
        <f>Extract!CL10</f>
        <v>0.60199999999999998</v>
      </c>
      <c r="I8" s="2">
        <f t="shared" si="1"/>
        <v>10</v>
      </c>
    </row>
    <row r="9" spans="1:23">
      <c r="A9">
        <v>6</v>
      </c>
      <c r="B9" s="6" t="s">
        <v>46</v>
      </c>
      <c r="C9" s="57">
        <f>Extract!CM7</f>
        <v>3.3793103448275863</v>
      </c>
      <c r="D9" s="114">
        <f>Extract!CM8</f>
        <v>0.10199999999999999</v>
      </c>
      <c r="E9" s="2">
        <f t="shared" si="0"/>
        <v>12</v>
      </c>
      <c r="F9" s="57"/>
      <c r="G9" s="57">
        <f>Extract!CM9</f>
        <v>1.0827805840074196</v>
      </c>
      <c r="H9" s="114">
        <f>Extract!CM10</f>
        <v>0.84599999999999997</v>
      </c>
      <c r="I9" s="2">
        <f t="shared" si="1"/>
        <v>11</v>
      </c>
    </row>
    <row r="10" spans="1:23">
      <c r="A10">
        <v>7</v>
      </c>
      <c r="B10" s="6" t="s">
        <v>47</v>
      </c>
      <c r="C10" s="57">
        <f>Extract!CN7</f>
        <v>4.4137931034482758</v>
      </c>
      <c r="D10" s="114">
        <f>Extract!CN8</f>
        <v>0.89700000000000002</v>
      </c>
      <c r="E10" s="2">
        <f t="shared" si="0"/>
        <v>3</v>
      </c>
      <c r="F10" s="57"/>
      <c r="G10" s="57">
        <f>Extract!CN9</f>
        <v>0.68228823922101323</v>
      </c>
      <c r="H10" s="114">
        <f>Extract!CN10</f>
        <v>6.4000000000000001E-2</v>
      </c>
      <c r="I10" s="2">
        <f t="shared" si="1"/>
        <v>2</v>
      </c>
    </row>
    <row r="11" spans="1:23">
      <c r="A11">
        <v>8</v>
      </c>
      <c r="B11" s="6" t="s">
        <v>48</v>
      </c>
      <c r="C11" s="57">
        <f>Extract!CO7</f>
        <v>4.5652173913043477</v>
      </c>
      <c r="D11" s="114">
        <f>Extract!CO8</f>
        <v>0.98699999999999999</v>
      </c>
      <c r="E11" s="2">
        <f t="shared" si="0"/>
        <v>1</v>
      </c>
      <c r="F11" s="57"/>
      <c r="G11" s="57">
        <f>Extract!CO9</f>
        <v>0.72776663070980696</v>
      </c>
      <c r="H11" s="114">
        <f>Extract!CO10</f>
        <v>0.153</v>
      </c>
      <c r="I11" s="2">
        <f t="shared" si="1"/>
        <v>4</v>
      </c>
    </row>
    <row r="12" spans="1:23">
      <c r="A12">
        <v>9</v>
      </c>
      <c r="B12" s="6" t="s">
        <v>32</v>
      </c>
      <c r="C12" s="57">
        <f>Extract!CP7</f>
        <v>3.774193548387097</v>
      </c>
      <c r="D12" s="114">
        <f>Extract!CP8</f>
        <v>0.29399999999999998</v>
      </c>
      <c r="E12" s="2">
        <f t="shared" si="0"/>
        <v>10</v>
      </c>
      <c r="F12" s="57"/>
      <c r="G12" s="57">
        <f>Extract!CP9</f>
        <v>1.0865749680948493</v>
      </c>
      <c r="H12" s="114">
        <f>Extract!CP10</f>
        <v>0.88400000000000001</v>
      </c>
      <c r="I12" s="2">
        <f t="shared" si="1"/>
        <v>12</v>
      </c>
    </row>
    <row r="13" spans="1:23">
      <c r="A13">
        <v>10</v>
      </c>
      <c r="B13" s="6" t="s">
        <v>33</v>
      </c>
      <c r="C13" s="57">
        <f>Extract!CQ7</f>
        <v>4.2272727272727275</v>
      </c>
      <c r="D13" s="114">
        <f>Extract!CQ8</f>
        <v>0.80700000000000005</v>
      </c>
      <c r="E13" s="2">
        <f t="shared" si="0"/>
        <v>4</v>
      </c>
      <c r="F13" s="57"/>
      <c r="G13" s="57">
        <f>Extract!CQ9</f>
        <v>0.92230653833167153</v>
      </c>
      <c r="H13" s="114">
        <f>Extract!CQ10</f>
        <v>0.51200000000000001</v>
      </c>
      <c r="I13" s="2">
        <f t="shared" si="1"/>
        <v>9</v>
      </c>
    </row>
    <row r="14" spans="1:23">
      <c r="A14">
        <v>11</v>
      </c>
      <c r="B14" s="6" t="s">
        <v>34</v>
      </c>
      <c r="C14" s="57">
        <f>Extract!CR7</f>
        <v>4.068965517241379</v>
      </c>
      <c r="D14" s="114">
        <f>Extract!CR8</f>
        <v>0.628</v>
      </c>
      <c r="E14" s="2">
        <f t="shared" si="0"/>
        <v>6</v>
      </c>
      <c r="F14" s="57"/>
      <c r="G14" s="57">
        <f>Extract!CR9</f>
        <v>0.70361487450566074</v>
      </c>
      <c r="H14" s="114">
        <f>Extract!CR10</f>
        <v>0.10199999999999999</v>
      </c>
      <c r="I14" s="2">
        <f t="shared" si="1"/>
        <v>3</v>
      </c>
    </row>
    <row r="15" spans="1:23">
      <c r="A15">
        <v>12</v>
      </c>
      <c r="B15" s="6" t="s">
        <v>64</v>
      </c>
      <c r="C15" s="57">
        <f>Extract!CS7</f>
        <v>4.4666666666666668</v>
      </c>
      <c r="D15" s="114">
        <f>Extract!CS8</f>
        <v>0.93500000000000005</v>
      </c>
      <c r="E15" s="2">
        <f t="shared" si="0"/>
        <v>2</v>
      </c>
      <c r="F15" s="57"/>
      <c r="G15" s="57">
        <f>Extract!CS9</f>
        <v>0.68144538746106065</v>
      </c>
      <c r="H15" s="114">
        <f>Extract!CS10</f>
        <v>5.0999999999999997E-2</v>
      </c>
      <c r="I15" s="2">
        <f t="shared" si="1"/>
        <v>1</v>
      </c>
    </row>
    <row r="18" spans="1:2">
      <c r="B18" s="1" t="s">
        <v>521</v>
      </c>
    </row>
    <row r="19" spans="1:2">
      <c r="A19" s="101">
        <v>1</v>
      </c>
      <c r="B19" s="100"/>
    </row>
    <row r="20" spans="1:2">
      <c r="A20" s="101">
        <v>2</v>
      </c>
      <c r="B20" s="100"/>
    </row>
    <row r="21" spans="1:2">
      <c r="A21" s="101">
        <v>3</v>
      </c>
      <c r="B21" s="100"/>
    </row>
    <row r="22" spans="1:2">
      <c r="A22" s="101">
        <v>4</v>
      </c>
      <c r="B22" s="100"/>
    </row>
  </sheetData>
  <conditionalFormatting sqref="E4:E15 I4:I15">
    <cfRule type="iconSet" priority="22">
      <iconSet showValue="0" reverse="1">
        <cfvo type="percent" val="0"/>
        <cfvo type="percent" val="33"/>
        <cfvo type="percent" val="67"/>
      </iconSet>
    </cfRule>
  </conditionalFormatting>
  <conditionalFormatting sqref="E4:E15">
    <cfRule type="iconSet" priority="20">
      <iconSet showValue="0" reverse="1">
        <cfvo type="percent" val="0"/>
        <cfvo type="percent" val="33"/>
        <cfvo type="percent" val="67"/>
      </iconSet>
    </cfRule>
  </conditionalFormatting>
  <conditionalFormatting sqref="E4:E15">
    <cfRule type="iconSet" priority="19">
      <iconSet showValue="0" reverse="1">
        <cfvo type="percent" val="0"/>
        <cfvo type="percent" val="33"/>
        <cfvo type="percent" val="67"/>
      </iconSet>
    </cfRule>
  </conditionalFormatting>
  <conditionalFormatting sqref="E4:E15">
    <cfRule type="iconSet" priority="18">
      <iconSet showValue="0" reverse="1">
        <cfvo type="percent" val="0"/>
        <cfvo type="percent" val="33"/>
        <cfvo type="percent" val="67"/>
      </iconSet>
    </cfRule>
  </conditionalFormatting>
  <conditionalFormatting sqref="E4:E15">
    <cfRule type="iconSet" priority="17">
      <iconSet showValue="0" reverse="1">
        <cfvo type="percent" val="0"/>
        <cfvo type="percent" val="33"/>
        <cfvo type="percent" val="67"/>
      </iconSet>
    </cfRule>
  </conditionalFormatting>
  <conditionalFormatting sqref="E4:E15">
    <cfRule type="iconSet" priority="16">
      <iconSet showValue="0" reverse="1">
        <cfvo type="percent" val="0"/>
        <cfvo type="percent" val="33"/>
        <cfvo type="percent" val="67"/>
      </iconSet>
    </cfRule>
  </conditionalFormatting>
  <conditionalFormatting sqref="E4:E15">
    <cfRule type="iconSet" priority="15">
      <iconSet showValue="0" reverse="1">
        <cfvo type="percent" val="0"/>
        <cfvo type="percent" val="33"/>
        <cfvo type="percent" val="67"/>
      </iconSet>
    </cfRule>
  </conditionalFormatting>
  <conditionalFormatting sqref="D4:D15">
    <cfRule type="iconSet" priority="13">
      <iconSet iconSet="3Symbols2" showValue="0">
        <cfvo type="percent" val="0"/>
        <cfvo type="percent" val="33"/>
        <cfvo type="percent" val="67"/>
      </iconSet>
    </cfRule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E4:E15">
    <cfRule type="iconSet" priority="12">
      <iconSet iconSet="3Symbols2" showValue="0" reverse="1">
        <cfvo type="percent" val="0"/>
        <cfvo type="percent" val="33"/>
        <cfvo type="percent" val="67"/>
      </iconSet>
    </cfRule>
  </conditionalFormatting>
  <conditionalFormatting sqref="I4:I15">
    <cfRule type="iconSet" priority="11">
      <iconSet showValue="0" reverse="1">
        <cfvo type="percent" val="0"/>
        <cfvo type="percent" val="33"/>
        <cfvo type="percent" val="67"/>
      </iconSet>
    </cfRule>
  </conditionalFormatting>
  <conditionalFormatting sqref="I4:I15">
    <cfRule type="iconSet" priority="10">
      <iconSet showValue="0" reverse="1">
        <cfvo type="percent" val="0"/>
        <cfvo type="percent" val="33"/>
        <cfvo type="percent" val="67"/>
      </iconSet>
    </cfRule>
  </conditionalFormatting>
  <conditionalFormatting sqref="I4:I15">
    <cfRule type="iconSet" priority="9">
      <iconSet showValue="0" reverse="1">
        <cfvo type="percent" val="0"/>
        <cfvo type="percent" val="33"/>
        <cfvo type="percent" val="67"/>
      </iconSet>
    </cfRule>
  </conditionalFormatting>
  <conditionalFormatting sqref="I4:I15">
    <cfRule type="iconSet" priority="8">
      <iconSet showValue="0" reverse="1">
        <cfvo type="percent" val="0"/>
        <cfvo type="percent" val="33"/>
        <cfvo type="percent" val="67"/>
      </iconSet>
    </cfRule>
  </conditionalFormatting>
  <conditionalFormatting sqref="I4:I15">
    <cfRule type="iconSet" priority="7">
      <iconSet showValue="0" reverse="1">
        <cfvo type="percent" val="0"/>
        <cfvo type="percent" val="33"/>
        <cfvo type="percent" val="67"/>
      </iconSet>
    </cfRule>
  </conditionalFormatting>
  <conditionalFormatting sqref="I4:I15">
    <cfRule type="iconSet" priority="6">
      <iconSet showValue="0" reverse="1">
        <cfvo type="percent" val="0"/>
        <cfvo type="percent" val="33"/>
        <cfvo type="percent" val="67"/>
      </iconSet>
    </cfRule>
  </conditionalFormatting>
  <conditionalFormatting sqref="H4:H15">
    <cfRule type="iconSet" priority="2">
      <iconSet iconSet="3Symbols2" showValue="0" reverse="1">
        <cfvo type="percent" val="0"/>
        <cfvo type="percent" val="33"/>
        <cfvo type="percent" val="67"/>
      </iconSet>
    </cfRule>
    <cfRule type="iconSet" priority="3">
      <iconSet reverse="1">
        <cfvo type="percent" val="0"/>
        <cfvo type="percent" val="33"/>
        <cfvo type="percent" val="67"/>
      </iconSet>
    </cfRule>
    <cfRule type="iconSet" priority="4">
      <iconSet iconSet="3Symbols2" showValue="0">
        <cfvo type="percent" val="0"/>
        <cfvo type="percent" val="33"/>
        <cfvo type="percent" val="67"/>
      </iconSet>
    </cfRule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I4:I15">
    <cfRule type="iconSet" priority="1">
      <iconSet iconSet="3Symbols2" showValue="0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topLeftCell="A16" workbookViewId="0">
      <selection activeCell="B24" sqref="B24:J24"/>
    </sheetView>
  </sheetViews>
  <sheetFormatPr baseColWidth="10" defaultRowHeight="15"/>
  <cols>
    <col min="1" max="1" width="5.5703125" customWidth="1"/>
    <col min="2" max="2" width="23.85546875" customWidth="1"/>
    <col min="3" max="4" width="7.7109375" customWidth="1"/>
    <col min="5" max="5" width="9" customWidth="1"/>
    <col min="6" max="6" width="20.28515625" customWidth="1"/>
    <col min="7" max="8" width="7.7109375" customWidth="1"/>
  </cols>
  <sheetData>
    <row r="1" spans="1:8" ht="18.75">
      <c r="A1" s="12" t="s">
        <v>551</v>
      </c>
      <c r="B1" s="12" t="str">
        <f>CONCATENATE("Sample structure at ",Cover!B4)</f>
        <v>Sample structure at Sample Parish</v>
      </c>
    </row>
    <row r="3" spans="1:8">
      <c r="B3" s="106" t="s">
        <v>526</v>
      </c>
      <c r="C3" s="107" t="s">
        <v>483</v>
      </c>
      <c r="D3" s="107" t="s">
        <v>528</v>
      </c>
      <c r="F3" s="106" t="s">
        <v>527</v>
      </c>
      <c r="G3" s="107" t="s">
        <v>483</v>
      </c>
      <c r="H3" s="107" t="s">
        <v>528</v>
      </c>
    </row>
    <row r="4" spans="1:8">
      <c r="B4" t="s">
        <v>561</v>
      </c>
      <c r="C4">
        <f>Extract!CU14</f>
        <v>25</v>
      </c>
      <c r="D4" s="105">
        <f>C4/C$7</f>
        <v>0.80645161290322576</v>
      </c>
      <c r="F4" t="s">
        <v>470</v>
      </c>
      <c r="G4">
        <f>Extract!K16</f>
        <v>9</v>
      </c>
      <c r="H4" s="105">
        <f>G4/G$9</f>
        <v>0.25714285714285712</v>
      </c>
    </row>
    <row r="5" spans="1:8">
      <c r="B5" t="s">
        <v>476</v>
      </c>
      <c r="C5">
        <f>Extract!CU15</f>
        <v>4</v>
      </c>
      <c r="D5" s="105">
        <f t="shared" ref="D5:D6" si="0">C5/C$7</f>
        <v>0.12903225806451613</v>
      </c>
      <c r="F5" t="s">
        <v>531</v>
      </c>
      <c r="G5">
        <f>Extract!K15</f>
        <v>12</v>
      </c>
      <c r="H5" s="105">
        <f t="shared" ref="H5:H8" si="1">G5/G$9</f>
        <v>0.34285714285714286</v>
      </c>
    </row>
    <row r="6" spans="1:8">
      <c r="B6" t="s">
        <v>478</v>
      </c>
      <c r="C6">
        <f>Extract!CU16</f>
        <v>2</v>
      </c>
      <c r="D6" s="105">
        <f t="shared" si="0"/>
        <v>6.4516129032258063E-2</v>
      </c>
      <c r="F6" t="s">
        <v>530</v>
      </c>
      <c r="G6">
        <f>Extract!K14</f>
        <v>10</v>
      </c>
      <c r="H6" s="105">
        <f t="shared" si="1"/>
        <v>0.2857142857142857</v>
      </c>
    </row>
    <row r="7" spans="1:8">
      <c r="B7" t="s">
        <v>384</v>
      </c>
      <c r="C7">
        <f>SUM(C4:C6)</f>
        <v>31</v>
      </c>
      <c r="F7" t="s">
        <v>529</v>
      </c>
      <c r="G7">
        <f>Extract!K13</f>
        <v>3</v>
      </c>
      <c r="H7" s="105">
        <f t="shared" si="1"/>
        <v>8.5714285714285715E-2</v>
      </c>
    </row>
    <row r="8" spans="1:8">
      <c r="F8" t="s">
        <v>474</v>
      </c>
      <c r="G8">
        <f>Extract!K12</f>
        <v>1</v>
      </c>
      <c r="H8" s="105">
        <f t="shared" si="1"/>
        <v>2.8571428571428571E-2</v>
      </c>
    </row>
    <row r="9" spans="1:8">
      <c r="B9" s="106" t="s">
        <v>525</v>
      </c>
      <c r="C9" s="107" t="s">
        <v>483</v>
      </c>
      <c r="D9" s="107" t="s">
        <v>528</v>
      </c>
      <c r="F9" t="s">
        <v>384</v>
      </c>
      <c r="G9">
        <f>SUM(G4:G8)</f>
        <v>35</v>
      </c>
    </row>
    <row r="10" spans="1:8">
      <c r="B10" t="s">
        <v>482</v>
      </c>
      <c r="C10">
        <f>Extract!CV13</f>
        <v>7</v>
      </c>
      <c r="D10" s="105">
        <f t="shared" ref="D10:D13" si="2">C10/C$7</f>
        <v>0.22580645161290322</v>
      </c>
    </row>
    <row r="11" spans="1:8">
      <c r="B11" t="s">
        <v>481</v>
      </c>
      <c r="C11">
        <f>Extract!CV14</f>
        <v>20</v>
      </c>
      <c r="D11" s="105">
        <f t="shared" si="2"/>
        <v>0.64516129032258063</v>
      </c>
    </row>
    <row r="12" spans="1:8">
      <c r="B12" t="s">
        <v>480</v>
      </c>
      <c r="C12">
        <f>Extract!CV15</f>
        <v>4</v>
      </c>
      <c r="D12" s="105">
        <f t="shared" si="2"/>
        <v>0.12903225806451613</v>
      </c>
    </row>
    <row r="13" spans="1:8">
      <c r="B13" t="s">
        <v>479</v>
      </c>
      <c r="C13">
        <f>Extract!CV16</f>
        <v>0</v>
      </c>
      <c r="D13" s="105">
        <f t="shared" si="2"/>
        <v>0</v>
      </c>
    </row>
    <row r="14" spans="1:8">
      <c r="B14" t="s">
        <v>384</v>
      </c>
      <c r="C14">
        <f>SUM(C11:C13)</f>
        <v>24</v>
      </c>
    </row>
    <row r="16" spans="1:8">
      <c r="B16" s="106" t="s">
        <v>466</v>
      </c>
      <c r="C16" s="107" t="s">
        <v>483</v>
      </c>
      <c r="D16" s="107" t="s">
        <v>528</v>
      </c>
    </row>
    <row r="17" spans="1:10">
      <c r="B17" t="s">
        <v>468</v>
      </c>
      <c r="C17">
        <f>Extract!CW15</f>
        <v>17</v>
      </c>
      <c r="D17" s="105">
        <f t="shared" ref="D17:D18" si="3">C17/C$7</f>
        <v>0.54838709677419351</v>
      </c>
    </row>
    <row r="18" spans="1:10">
      <c r="B18" t="s">
        <v>467</v>
      </c>
      <c r="C18">
        <f>Extract!CW16</f>
        <v>14</v>
      </c>
      <c r="D18" s="105">
        <f t="shared" si="3"/>
        <v>0.45161290322580644</v>
      </c>
    </row>
    <row r="19" spans="1:10">
      <c r="B19" t="s">
        <v>384</v>
      </c>
      <c r="C19">
        <f>SUM(C16:C18)</f>
        <v>31</v>
      </c>
    </row>
    <row r="21" spans="1:10">
      <c r="B21" s="1" t="s">
        <v>524</v>
      </c>
    </row>
    <row r="22" spans="1:10">
      <c r="A22" s="101">
        <v>1</v>
      </c>
      <c r="B22" s="120"/>
      <c r="C22" s="121"/>
      <c r="D22" s="121"/>
      <c r="E22" s="121"/>
      <c r="F22" s="121"/>
      <c r="G22" s="121"/>
      <c r="H22" s="121"/>
      <c r="I22" s="121"/>
      <c r="J22" s="121"/>
    </row>
    <row r="23" spans="1:10" ht="33.75" customHeight="1">
      <c r="A23" s="101">
        <v>2</v>
      </c>
      <c r="B23" s="120"/>
      <c r="C23" s="121"/>
      <c r="D23" s="121"/>
      <c r="E23" s="121"/>
      <c r="F23" s="121"/>
      <c r="G23" s="121"/>
      <c r="H23" s="121"/>
      <c r="I23" s="121"/>
      <c r="J23" s="121"/>
    </row>
    <row r="24" spans="1:10" ht="51" customHeight="1">
      <c r="A24" s="101">
        <v>3</v>
      </c>
      <c r="B24" s="120"/>
      <c r="C24" s="121"/>
      <c r="D24" s="121"/>
      <c r="E24" s="121"/>
      <c r="F24" s="121"/>
      <c r="G24" s="121"/>
      <c r="H24" s="121"/>
      <c r="I24" s="121"/>
      <c r="J24" s="121"/>
    </row>
    <row r="25" spans="1:10" ht="89.25" customHeight="1">
      <c r="A25" s="101">
        <v>4</v>
      </c>
      <c r="B25" s="120"/>
      <c r="C25" s="120"/>
      <c r="D25" s="120"/>
      <c r="E25" s="120"/>
      <c r="F25" s="120"/>
      <c r="G25" s="120"/>
      <c r="H25" s="120"/>
      <c r="I25" s="120"/>
      <c r="J25" s="120"/>
    </row>
    <row r="26" spans="1:10" ht="27.75" customHeight="1">
      <c r="A26" s="101">
        <v>5</v>
      </c>
      <c r="B26" s="120"/>
      <c r="C26" s="121"/>
      <c r="D26" s="121"/>
      <c r="E26" s="121"/>
      <c r="F26" s="121"/>
      <c r="G26" s="121"/>
      <c r="H26" s="121"/>
      <c r="I26" s="121"/>
      <c r="J26" s="121"/>
    </row>
  </sheetData>
  <mergeCells count="5">
    <mergeCell ref="B22:J22"/>
    <mergeCell ref="B23:J23"/>
    <mergeCell ref="B24:J24"/>
    <mergeCell ref="B25:J25"/>
    <mergeCell ref="B26:J26"/>
  </mergeCells>
  <pageMargins left="0.7" right="0.7" top="0.75" bottom="0.75" header="0.3" footer="0.3"/>
  <pageSetup scale="8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1"/>
  <sheetViews>
    <sheetView workbookViewId="0">
      <pane xSplit="4" ySplit="2" topLeftCell="E29" activePane="bottomRight" state="frozen"/>
      <selection pane="topRight" activeCell="E1" sqref="E1"/>
      <selection pane="bottomLeft" activeCell="A3" sqref="A3"/>
      <selection pane="bottomRight" activeCell="D33" sqref="D33"/>
    </sheetView>
  </sheetViews>
  <sheetFormatPr baseColWidth="10" defaultRowHeight="15"/>
  <cols>
    <col min="1" max="2" width="4" style="5" customWidth="1"/>
    <col min="3" max="3" width="4.28515625" style="17" customWidth="1"/>
    <col min="4" max="4" width="12.85546875" style="5" customWidth="1"/>
    <col min="5" max="5" width="14.7109375" style="5" customWidth="1"/>
    <col min="6" max="6" width="106.28515625" style="5" customWidth="1"/>
    <col min="7" max="7" width="13.7109375" style="5" customWidth="1"/>
    <col min="8" max="8" width="121.140625" style="5" customWidth="1"/>
    <col min="9" max="16384" width="11.42578125" style="5"/>
  </cols>
  <sheetData>
    <row r="1" spans="1:11" ht="18.75">
      <c r="B1" s="12"/>
      <c r="E1" s="12" t="s">
        <v>72</v>
      </c>
      <c r="G1" s="12" t="s">
        <v>345</v>
      </c>
      <c r="H1" s="13"/>
      <c r="I1" s="13"/>
      <c r="J1" s="13"/>
      <c r="K1" s="13"/>
    </row>
    <row r="2" spans="1:11">
      <c r="A2" s="14" t="s">
        <v>344</v>
      </c>
      <c r="B2" s="14" t="s">
        <v>71</v>
      </c>
      <c r="C2" s="13" t="s">
        <v>57</v>
      </c>
      <c r="D2" s="15" t="s">
        <v>238</v>
      </c>
      <c r="E2" s="15" t="s">
        <v>0</v>
      </c>
      <c r="F2" s="15" t="s">
        <v>203</v>
      </c>
      <c r="G2" s="16" t="s">
        <v>205</v>
      </c>
      <c r="H2" s="16" t="s">
        <v>204</v>
      </c>
      <c r="I2" s="13"/>
      <c r="J2" s="13"/>
      <c r="K2" s="13"/>
    </row>
    <row r="3" spans="1:11">
      <c r="A3" s="5">
        <v>1</v>
      </c>
      <c r="B3" s="5">
        <v>1</v>
      </c>
      <c r="C3" s="17" t="s">
        <v>18</v>
      </c>
      <c r="D3" s="5" t="s">
        <v>239</v>
      </c>
      <c r="E3" s="5" t="s">
        <v>8</v>
      </c>
      <c r="F3" s="6" t="s">
        <v>37</v>
      </c>
      <c r="G3" s="11" t="s">
        <v>206</v>
      </c>
      <c r="H3" s="5" t="s">
        <v>73</v>
      </c>
    </row>
    <row r="4" spans="1:11">
      <c r="A4" s="5">
        <v>2</v>
      </c>
      <c r="B4" s="5">
        <v>2</v>
      </c>
      <c r="C4" s="17" t="s">
        <v>18</v>
      </c>
      <c r="D4" s="5" t="s">
        <v>240</v>
      </c>
      <c r="E4" s="5" t="s">
        <v>8</v>
      </c>
      <c r="F4" s="6" t="s">
        <v>38</v>
      </c>
      <c r="G4" s="11" t="s">
        <v>206</v>
      </c>
      <c r="H4" s="5" t="s">
        <v>74</v>
      </c>
    </row>
    <row r="5" spans="1:11">
      <c r="A5" s="5">
        <v>3</v>
      </c>
      <c r="B5" s="5">
        <v>3</v>
      </c>
      <c r="C5" s="17" t="s">
        <v>18</v>
      </c>
      <c r="D5" s="11" t="s">
        <v>241</v>
      </c>
      <c r="E5" s="5" t="s">
        <v>8</v>
      </c>
      <c r="F5" s="10" t="s">
        <v>143</v>
      </c>
      <c r="G5" s="11" t="s">
        <v>206</v>
      </c>
      <c r="H5" s="5" t="s">
        <v>75</v>
      </c>
    </row>
    <row r="6" spans="1:11">
      <c r="A6" s="5">
        <v>4</v>
      </c>
      <c r="B6" s="11">
        <v>4</v>
      </c>
      <c r="C6" s="17" t="s">
        <v>18</v>
      </c>
      <c r="D6" s="11" t="s">
        <v>242</v>
      </c>
      <c r="E6" s="5" t="s">
        <v>8</v>
      </c>
      <c r="F6" s="6" t="s">
        <v>9</v>
      </c>
      <c r="G6" s="11" t="s">
        <v>206</v>
      </c>
      <c r="H6" s="5" t="s">
        <v>76</v>
      </c>
    </row>
    <row r="7" spans="1:11">
      <c r="A7" s="5">
        <v>5</v>
      </c>
      <c r="B7" s="5">
        <v>5</v>
      </c>
      <c r="C7" s="17" t="s">
        <v>18</v>
      </c>
      <c r="D7" s="5" t="s">
        <v>243</v>
      </c>
      <c r="E7" s="5" t="s">
        <v>8</v>
      </c>
      <c r="F7" s="6" t="s">
        <v>10</v>
      </c>
      <c r="G7" s="11" t="s">
        <v>206</v>
      </c>
      <c r="H7" s="5" t="s">
        <v>77</v>
      </c>
    </row>
    <row r="8" spans="1:11">
      <c r="A8" s="5">
        <v>6</v>
      </c>
      <c r="B8" s="5">
        <v>6</v>
      </c>
      <c r="C8" s="17" t="s">
        <v>18</v>
      </c>
      <c r="D8" s="5" t="s">
        <v>244</v>
      </c>
      <c r="E8" s="5" t="s">
        <v>8</v>
      </c>
      <c r="F8" s="6" t="s">
        <v>39</v>
      </c>
      <c r="G8" s="11" t="s">
        <v>206</v>
      </c>
      <c r="H8" s="5" t="s">
        <v>171</v>
      </c>
    </row>
    <row r="9" spans="1:11">
      <c r="A9" s="5">
        <v>7</v>
      </c>
      <c r="B9" s="5">
        <v>7</v>
      </c>
      <c r="C9" s="17" t="s">
        <v>18</v>
      </c>
      <c r="D9" s="5" t="s">
        <v>245</v>
      </c>
      <c r="E9" s="5" t="s">
        <v>8</v>
      </c>
      <c r="F9" s="6" t="s">
        <v>40</v>
      </c>
      <c r="G9" s="11" t="s">
        <v>206</v>
      </c>
      <c r="H9" s="5" t="s">
        <v>172</v>
      </c>
    </row>
    <row r="10" spans="1:11">
      <c r="A10" s="5">
        <v>8</v>
      </c>
      <c r="B10" s="5">
        <v>8</v>
      </c>
      <c r="C10" s="17" t="s">
        <v>18</v>
      </c>
      <c r="D10" s="11" t="s">
        <v>246</v>
      </c>
      <c r="E10" s="5" t="s">
        <v>8</v>
      </c>
      <c r="F10" s="10" t="s">
        <v>11</v>
      </c>
      <c r="G10" s="11" t="s">
        <v>206</v>
      </c>
      <c r="H10" s="5" t="s">
        <v>78</v>
      </c>
    </row>
    <row r="11" spans="1:11">
      <c r="A11" s="5">
        <v>9</v>
      </c>
      <c r="B11" s="11">
        <v>9</v>
      </c>
      <c r="C11" s="17" t="s">
        <v>18</v>
      </c>
      <c r="D11" s="11" t="s">
        <v>247</v>
      </c>
      <c r="E11" s="5" t="s">
        <v>8</v>
      </c>
      <c r="F11" s="6" t="s">
        <v>12</v>
      </c>
      <c r="G11" s="11" t="s">
        <v>206</v>
      </c>
      <c r="H11" s="5" t="s">
        <v>79</v>
      </c>
    </row>
    <row r="12" spans="1:11">
      <c r="A12" s="5">
        <v>10</v>
      </c>
      <c r="B12" s="5">
        <v>10</v>
      </c>
      <c r="C12" s="17" t="s">
        <v>18</v>
      </c>
      <c r="D12" s="5" t="s">
        <v>248</v>
      </c>
      <c r="E12" s="5" t="s">
        <v>8</v>
      </c>
      <c r="F12" s="6" t="s">
        <v>41</v>
      </c>
      <c r="G12" s="11" t="s">
        <v>206</v>
      </c>
      <c r="H12" s="5" t="s">
        <v>80</v>
      </c>
    </row>
    <row r="13" spans="1:11">
      <c r="A13" s="5">
        <v>11</v>
      </c>
      <c r="B13" s="5">
        <v>11</v>
      </c>
      <c r="C13" s="17" t="s">
        <v>18</v>
      </c>
      <c r="D13" s="5" t="s">
        <v>249</v>
      </c>
      <c r="E13" s="5" t="s">
        <v>8</v>
      </c>
      <c r="F13" s="6" t="s">
        <v>42</v>
      </c>
      <c r="G13" s="11" t="s">
        <v>206</v>
      </c>
      <c r="H13" s="5" t="s">
        <v>81</v>
      </c>
    </row>
    <row r="14" spans="1:11">
      <c r="A14" s="5">
        <v>12</v>
      </c>
      <c r="B14" s="5">
        <v>12</v>
      </c>
      <c r="C14" s="17" t="s">
        <v>18</v>
      </c>
      <c r="D14" s="5" t="s">
        <v>250</v>
      </c>
      <c r="E14" s="5" t="s">
        <v>8</v>
      </c>
      <c r="F14" s="6" t="s">
        <v>146</v>
      </c>
      <c r="G14" s="11" t="s">
        <v>206</v>
      </c>
      <c r="H14" s="5" t="s">
        <v>161</v>
      </c>
    </row>
    <row r="15" spans="1:11">
      <c r="A15" s="5">
        <v>13</v>
      </c>
      <c r="B15" s="5">
        <v>13</v>
      </c>
      <c r="C15" s="17" t="s">
        <v>18</v>
      </c>
      <c r="D15" s="11" t="s">
        <v>251</v>
      </c>
      <c r="E15" s="5" t="s">
        <v>8</v>
      </c>
      <c r="F15" s="10" t="s">
        <v>60</v>
      </c>
      <c r="G15" s="11" t="s">
        <v>206</v>
      </c>
      <c r="H15" s="5" t="s">
        <v>82</v>
      </c>
    </row>
    <row r="16" spans="1:11">
      <c r="A16" s="5">
        <v>14</v>
      </c>
      <c r="B16" s="11">
        <v>14</v>
      </c>
      <c r="C16" s="17" t="s">
        <v>18</v>
      </c>
      <c r="D16" s="11" t="s">
        <v>252</v>
      </c>
      <c r="E16" s="5" t="s">
        <v>8</v>
      </c>
      <c r="F16" s="42" t="s">
        <v>178</v>
      </c>
      <c r="G16" s="11" t="s">
        <v>206</v>
      </c>
      <c r="H16" s="43" t="s">
        <v>207</v>
      </c>
    </row>
    <row r="17" spans="1:8">
      <c r="A17" s="5">
        <v>15</v>
      </c>
      <c r="B17" s="5">
        <v>15</v>
      </c>
      <c r="C17" s="17" t="s">
        <v>18</v>
      </c>
      <c r="D17" s="5" t="s">
        <v>253</v>
      </c>
      <c r="E17" s="5" t="s">
        <v>8</v>
      </c>
      <c r="F17" s="42" t="s">
        <v>179</v>
      </c>
      <c r="G17" s="11" t="s">
        <v>206</v>
      </c>
      <c r="H17" s="43" t="s">
        <v>208</v>
      </c>
    </row>
    <row r="18" spans="1:8">
      <c r="A18" s="5">
        <v>16</v>
      </c>
      <c r="B18" s="5">
        <v>1</v>
      </c>
      <c r="C18" s="17" t="s">
        <v>18</v>
      </c>
      <c r="D18" s="5" t="s">
        <v>255</v>
      </c>
      <c r="E18" s="5" t="s">
        <v>20</v>
      </c>
      <c r="F18" s="6" t="s">
        <v>61</v>
      </c>
      <c r="G18" s="11" t="s">
        <v>209</v>
      </c>
      <c r="H18" s="5" t="s">
        <v>83</v>
      </c>
    </row>
    <row r="19" spans="1:8">
      <c r="A19" s="5">
        <v>17</v>
      </c>
      <c r="B19" s="5">
        <v>2</v>
      </c>
      <c r="C19" s="17" t="s">
        <v>18</v>
      </c>
      <c r="D19" s="5" t="s">
        <v>254</v>
      </c>
      <c r="E19" s="5" t="s">
        <v>20</v>
      </c>
      <c r="F19" s="6" t="s">
        <v>85</v>
      </c>
      <c r="G19" s="11" t="s">
        <v>209</v>
      </c>
      <c r="H19" s="5" t="s">
        <v>84</v>
      </c>
    </row>
    <row r="20" spans="1:8">
      <c r="A20" s="5">
        <v>18</v>
      </c>
      <c r="B20" s="5">
        <v>3</v>
      </c>
      <c r="C20" s="17" t="s">
        <v>18</v>
      </c>
      <c r="D20" s="11" t="s">
        <v>256</v>
      </c>
      <c r="E20" s="5" t="s">
        <v>20</v>
      </c>
      <c r="F20" s="10" t="s">
        <v>87</v>
      </c>
      <c r="G20" s="11" t="s">
        <v>209</v>
      </c>
      <c r="H20" s="5" t="s">
        <v>86</v>
      </c>
    </row>
    <row r="21" spans="1:8">
      <c r="A21" s="5">
        <v>19</v>
      </c>
      <c r="B21" s="11">
        <v>4</v>
      </c>
      <c r="C21" s="17" t="s">
        <v>18</v>
      </c>
      <c r="D21" s="11" t="s">
        <v>257</v>
      </c>
      <c r="E21" s="5" t="s">
        <v>20</v>
      </c>
      <c r="F21" s="6" t="s">
        <v>43</v>
      </c>
      <c r="G21" s="11" t="s">
        <v>209</v>
      </c>
      <c r="H21" s="5" t="s">
        <v>88</v>
      </c>
    </row>
    <row r="22" spans="1:8">
      <c r="A22" s="5">
        <v>20</v>
      </c>
      <c r="B22" s="5">
        <v>5</v>
      </c>
      <c r="C22" s="17" t="s">
        <v>18</v>
      </c>
      <c r="D22" s="5" t="s">
        <v>258</v>
      </c>
      <c r="E22" s="5" t="s">
        <v>20</v>
      </c>
      <c r="F22" s="6" t="s">
        <v>44</v>
      </c>
      <c r="G22" s="11" t="s">
        <v>209</v>
      </c>
      <c r="H22" s="5" t="s">
        <v>89</v>
      </c>
    </row>
    <row r="23" spans="1:8">
      <c r="A23" s="5">
        <v>21</v>
      </c>
      <c r="B23" s="5">
        <v>6</v>
      </c>
      <c r="C23" s="17" t="s">
        <v>18</v>
      </c>
      <c r="D23" s="11" t="s">
        <v>259</v>
      </c>
      <c r="E23" s="5" t="s">
        <v>20</v>
      </c>
      <c r="F23" s="6" t="s">
        <v>21</v>
      </c>
      <c r="G23" s="11" t="s">
        <v>209</v>
      </c>
      <c r="H23" s="5" t="s">
        <v>90</v>
      </c>
    </row>
    <row r="24" spans="1:8">
      <c r="A24" s="5">
        <v>22</v>
      </c>
      <c r="B24" s="5">
        <v>7</v>
      </c>
      <c r="C24" s="17" t="s">
        <v>18</v>
      </c>
      <c r="D24" s="5" t="s">
        <v>260</v>
      </c>
      <c r="E24" s="5" t="s">
        <v>20</v>
      </c>
      <c r="F24" s="6" t="s">
        <v>91</v>
      </c>
      <c r="G24" s="11" t="s">
        <v>209</v>
      </c>
      <c r="H24" s="5" t="s">
        <v>170</v>
      </c>
    </row>
    <row r="25" spans="1:8">
      <c r="A25" s="5">
        <v>23</v>
      </c>
      <c r="B25" s="5">
        <v>8</v>
      </c>
      <c r="C25" s="17" t="s">
        <v>18</v>
      </c>
      <c r="D25" s="5" t="s">
        <v>261</v>
      </c>
      <c r="E25" s="5" t="s">
        <v>20</v>
      </c>
      <c r="F25" s="6" t="s">
        <v>92</v>
      </c>
      <c r="G25" s="11" t="s">
        <v>209</v>
      </c>
      <c r="H25" s="5" t="s">
        <v>93</v>
      </c>
    </row>
    <row r="26" spans="1:8">
      <c r="A26" s="5">
        <v>24</v>
      </c>
      <c r="B26" s="11">
        <v>9</v>
      </c>
      <c r="C26" s="17" t="s">
        <v>18</v>
      </c>
      <c r="D26" s="11" t="s">
        <v>262</v>
      </c>
      <c r="E26" s="5" t="s">
        <v>20</v>
      </c>
      <c r="F26" s="6" t="s">
        <v>62</v>
      </c>
      <c r="G26" s="11" t="s">
        <v>209</v>
      </c>
      <c r="H26" s="5" t="s">
        <v>94</v>
      </c>
    </row>
    <row r="27" spans="1:8">
      <c r="A27" s="5">
        <v>25</v>
      </c>
      <c r="B27" s="5">
        <v>10</v>
      </c>
      <c r="C27" s="17" t="s">
        <v>18</v>
      </c>
      <c r="D27" s="11" t="s">
        <v>263</v>
      </c>
      <c r="E27" s="5" t="s">
        <v>20</v>
      </c>
      <c r="F27" s="6" t="s">
        <v>63</v>
      </c>
      <c r="G27" s="11" t="s">
        <v>209</v>
      </c>
      <c r="H27" s="5" t="s">
        <v>95</v>
      </c>
    </row>
    <row r="28" spans="1:8">
      <c r="A28" s="5">
        <v>26</v>
      </c>
      <c r="B28" s="5">
        <v>11</v>
      </c>
      <c r="C28" s="17" t="s">
        <v>18</v>
      </c>
      <c r="D28" s="11" t="s">
        <v>264</v>
      </c>
      <c r="E28" s="5" t="s">
        <v>20</v>
      </c>
      <c r="F28" s="6" t="s">
        <v>45</v>
      </c>
      <c r="G28" s="11" t="s">
        <v>209</v>
      </c>
      <c r="H28" s="5" t="s">
        <v>96</v>
      </c>
    </row>
    <row r="29" spans="1:8">
      <c r="A29" s="5">
        <v>27</v>
      </c>
      <c r="B29" s="5">
        <v>12</v>
      </c>
      <c r="C29" s="17" t="s">
        <v>18</v>
      </c>
      <c r="D29" s="5" t="s">
        <v>265</v>
      </c>
      <c r="E29" s="5" t="s">
        <v>20</v>
      </c>
      <c r="F29" s="6" t="s">
        <v>58</v>
      </c>
      <c r="G29" s="11" t="s">
        <v>209</v>
      </c>
      <c r="H29" s="5" t="s">
        <v>97</v>
      </c>
    </row>
    <row r="30" spans="1:8">
      <c r="A30" s="5">
        <v>28</v>
      </c>
      <c r="B30" s="5">
        <v>13</v>
      </c>
      <c r="C30" s="17" t="s">
        <v>18</v>
      </c>
      <c r="D30" s="5" t="s">
        <v>266</v>
      </c>
      <c r="E30" s="5" t="s">
        <v>20</v>
      </c>
      <c r="F30" s="6" t="s">
        <v>142</v>
      </c>
      <c r="G30" s="11" t="s">
        <v>209</v>
      </c>
      <c r="H30" s="5" t="s">
        <v>98</v>
      </c>
    </row>
    <row r="31" spans="1:8">
      <c r="A31" s="5">
        <v>29</v>
      </c>
      <c r="B31" s="11">
        <v>14</v>
      </c>
      <c r="C31" s="17" t="s">
        <v>18</v>
      </c>
      <c r="D31" s="5" t="s">
        <v>267</v>
      </c>
      <c r="E31" s="5" t="s">
        <v>20</v>
      </c>
      <c r="F31" s="42" t="s">
        <v>180</v>
      </c>
      <c r="G31" s="11" t="s">
        <v>209</v>
      </c>
      <c r="H31" s="43" t="s">
        <v>210</v>
      </c>
    </row>
    <row r="32" spans="1:8">
      <c r="A32" s="5">
        <v>30</v>
      </c>
      <c r="B32" s="5">
        <v>15</v>
      </c>
      <c r="C32" s="17" t="s">
        <v>18</v>
      </c>
      <c r="D32" s="5" t="s">
        <v>268</v>
      </c>
      <c r="E32" s="5" t="s">
        <v>20</v>
      </c>
      <c r="F32" s="42" t="s">
        <v>181</v>
      </c>
      <c r="G32" s="11" t="s">
        <v>209</v>
      </c>
      <c r="H32" s="43" t="s">
        <v>211</v>
      </c>
    </row>
    <row r="33" spans="1:8">
      <c r="A33" s="5">
        <v>31</v>
      </c>
      <c r="B33" s="5">
        <v>1</v>
      </c>
      <c r="C33" s="17" t="s">
        <v>19</v>
      </c>
      <c r="D33" s="11" t="s">
        <v>269</v>
      </c>
      <c r="E33" s="5" t="s">
        <v>1</v>
      </c>
      <c r="F33" s="6" t="s">
        <v>7</v>
      </c>
      <c r="G33" s="11" t="s">
        <v>212</v>
      </c>
      <c r="H33" s="5" t="s">
        <v>108</v>
      </c>
    </row>
    <row r="34" spans="1:8">
      <c r="A34" s="5">
        <v>32</v>
      </c>
      <c r="B34" s="5">
        <v>2</v>
      </c>
      <c r="C34" s="17" t="s">
        <v>19</v>
      </c>
      <c r="D34" s="5" t="s">
        <v>270</v>
      </c>
      <c r="E34" s="5" t="s">
        <v>1</v>
      </c>
      <c r="F34" s="6" t="s">
        <v>156</v>
      </c>
      <c r="G34" s="11" t="s">
        <v>212</v>
      </c>
      <c r="H34" s="5" t="s">
        <v>109</v>
      </c>
    </row>
    <row r="35" spans="1:8">
      <c r="A35" s="5">
        <v>33</v>
      </c>
      <c r="B35" s="5">
        <v>3</v>
      </c>
      <c r="C35" s="17" t="s">
        <v>19</v>
      </c>
      <c r="D35" s="5" t="s">
        <v>271</v>
      </c>
      <c r="E35" s="5" t="s">
        <v>1</v>
      </c>
      <c r="F35" s="6" t="s">
        <v>147</v>
      </c>
      <c r="G35" s="11" t="s">
        <v>212</v>
      </c>
      <c r="H35" s="5" t="s">
        <v>148</v>
      </c>
    </row>
    <row r="36" spans="1:8">
      <c r="A36" s="5">
        <v>34</v>
      </c>
      <c r="B36" s="11">
        <v>4</v>
      </c>
      <c r="C36" s="17" t="s">
        <v>19</v>
      </c>
      <c r="D36" s="11" t="s">
        <v>272</v>
      </c>
      <c r="E36" s="5" t="s">
        <v>1</v>
      </c>
      <c r="F36" s="6" t="s">
        <v>66</v>
      </c>
      <c r="G36" s="11" t="s">
        <v>212</v>
      </c>
      <c r="H36" s="5" t="s">
        <v>174</v>
      </c>
    </row>
    <row r="37" spans="1:8">
      <c r="A37" s="5">
        <v>35</v>
      </c>
      <c r="B37" s="5">
        <v>5</v>
      </c>
      <c r="C37" s="17" t="s">
        <v>19</v>
      </c>
      <c r="D37" s="11" t="s">
        <v>273</v>
      </c>
      <c r="E37" s="5" t="s">
        <v>1</v>
      </c>
      <c r="F37" s="10" t="s">
        <v>65</v>
      </c>
      <c r="G37" s="11" t="s">
        <v>212</v>
      </c>
      <c r="H37" s="5" t="s">
        <v>121</v>
      </c>
    </row>
    <row r="38" spans="1:8">
      <c r="A38" s="5">
        <v>36</v>
      </c>
      <c r="B38" s="5">
        <v>6</v>
      </c>
      <c r="C38" s="17" t="s">
        <v>19</v>
      </c>
      <c r="D38" s="11" t="s">
        <v>274</v>
      </c>
      <c r="E38" s="5" t="s">
        <v>1</v>
      </c>
      <c r="F38" s="6" t="s">
        <v>149</v>
      </c>
      <c r="G38" s="11" t="s">
        <v>212</v>
      </c>
      <c r="H38" s="5" t="s">
        <v>157</v>
      </c>
    </row>
    <row r="39" spans="1:8">
      <c r="A39" s="5">
        <v>37</v>
      </c>
      <c r="B39" s="5">
        <v>7</v>
      </c>
      <c r="C39" s="17" t="s">
        <v>19</v>
      </c>
      <c r="D39" s="5" t="s">
        <v>275</v>
      </c>
      <c r="E39" s="5" t="s">
        <v>1</v>
      </c>
      <c r="F39" s="6" t="s">
        <v>2</v>
      </c>
      <c r="G39" s="11" t="s">
        <v>212</v>
      </c>
      <c r="H39" s="5" t="s">
        <v>175</v>
      </c>
    </row>
    <row r="40" spans="1:8">
      <c r="A40" s="5">
        <v>38</v>
      </c>
      <c r="B40" s="5">
        <v>8</v>
      </c>
      <c r="C40" s="17" t="s">
        <v>19</v>
      </c>
      <c r="D40" s="5" t="s">
        <v>276</v>
      </c>
      <c r="E40" s="5" t="s">
        <v>1</v>
      </c>
      <c r="F40" s="6" t="s">
        <v>67</v>
      </c>
      <c r="G40" s="11" t="s">
        <v>212</v>
      </c>
      <c r="H40" s="5" t="s">
        <v>110</v>
      </c>
    </row>
    <row r="41" spans="1:8">
      <c r="A41" s="5">
        <v>39</v>
      </c>
      <c r="B41" s="11">
        <v>9</v>
      </c>
      <c r="C41" s="17" t="s">
        <v>19</v>
      </c>
      <c r="D41" s="11" t="s">
        <v>277</v>
      </c>
      <c r="E41" s="5" t="s">
        <v>1</v>
      </c>
      <c r="F41" s="6" t="s">
        <v>150</v>
      </c>
      <c r="G41" s="11" t="s">
        <v>212</v>
      </c>
      <c r="H41" s="5" t="s">
        <v>173</v>
      </c>
    </row>
    <row r="42" spans="1:8">
      <c r="A42" s="5">
        <v>40</v>
      </c>
      <c r="B42" s="5">
        <v>10</v>
      </c>
      <c r="C42" s="17" t="s">
        <v>19</v>
      </c>
      <c r="D42" s="11" t="s">
        <v>278</v>
      </c>
      <c r="E42" s="5" t="s">
        <v>1</v>
      </c>
      <c r="F42" s="6" t="s">
        <v>68</v>
      </c>
      <c r="G42" s="11" t="s">
        <v>212</v>
      </c>
      <c r="H42" s="5" t="s">
        <v>111</v>
      </c>
    </row>
    <row r="43" spans="1:8">
      <c r="A43" s="5">
        <v>41</v>
      </c>
      <c r="B43" s="5">
        <v>11</v>
      </c>
      <c r="C43" s="17" t="s">
        <v>19</v>
      </c>
      <c r="D43" s="11" t="s">
        <v>279</v>
      </c>
      <c r="E43" s="5" t="s">
        <v>1</v>
      </c>
      <c r="F43" s="42" t="s">
        <v>182</v>
      </c>
      <c r="G43" s="11" t="s">
        <v>212</v>
      </c>
      <c r="H43" s="43" t="s">
        <v>213</v>
      </c>
    </row>
    <row r="44" spans="1:8">
      <c r="A44" s="5">
        <v>42</v>
      </c>
      <c r="B44" s="5">
        <v>12</v>
      </c>
      <c r="C44" s="17" t="s">
        <v>19</v>
      </c>
      <c r="D44" s="11" t="s">
        <v>280</v>
      </c>
      <c r="E44" s="5" t="s">
        <v>1</v>
      </c>
      <c r="F44" s="42" t="s">
        <v>183</v>
      </c>
      <c r="G44" s="11" t="s">
        <v>212</v>
      </c>
      <c r="H44" s="43" t="s">
        <v>214</v>
      </c>
    </row>
    <row r="45" spans="1:8">
      <c r="A45" s="5">
        <v>43</v>
      </c>
      <c r="B45" s="5">
        <v>13</v>
      </c>
      <c r="C45" s="17" t="s">
        <v>19</v>
      </c>
      <c r="D45" s="11" t="s">
        <v>281</v>
      </c>
      <c r="E45" s="5" t="s">
        <v>1</v>
      </c>
      <c r="F45" s="42" t="s">
        <v>184</v>
      </c>
      <c r="G45" s="11" t="s">
        <v>212</v>
      </c>
      <c r="H45" s="43" t="s">
        <v>215</v>
      </c>
    </row>
    <row r="46" spans="1:8">
      <c r="A46" s="5">
        <v>44</v>
      </c>
      <c r="B46" s="11">
        <v>14</v>
      </c>
      <c r="C46" s="17" t="s">
        <v>19</v>
      </c>
      <c r="D46" s="11" t="s">
        <v>282</v>
      </c>
      <c r="E46" s="5" t="s">
        <v>1</v>
      </c>
      <c r="F46" s="42" t="s">
        <v>185</v>
      </c>
      <c r="G46" s="11" t="s">
        <v>212</v>
      </c>
      <c r="H46" s="43" t="s">
        <v>216</v>
      </c>
    </row>
    <row r="47" spans="1:8">
      <c r="A47" s="5">
        <v>45</v>
      </c>
      <c r="B47" s="5">
        <v>15</v>
      </c>
      <c r="C47" s="17" t="s">
        <v>19</v>
      </c>
      <c r="D47" s="11" t="s">
        <v>283</v>
      </c>
      <c r="E47" s="5" t="s">
        <v>1</v>
      </c>
      <c r="F47" s="42" t="s">
        <v>186</v>
      </c>
      <c r="G47" s="11" t="s">
        <v>212</v>
      </c>
      <c r="H47" s="43" t="s">
        <v>217</v>
      </c>
    </row>
    <row r="48" spans="1:8">
      <c r="A48" s="5">
        <v>46</v>
      </c>
      <c r="B48" s="5">
        <v>1</v>
      </c>
      <c r="C48" s="17" t="s">
        <v>19</v>
      </c>
      <c r="D48" s="11" t="s">
        <v>284</v>
      </c>
      <c r="E48" s="5" t="s">
        <v>22</v>
      </c>
      <c r="F48" s="6" t="s">
        <v>158</v>
      </c>
      <c r="G48" s="11" t="s">
        <v>222</v>
      </c>
      <c r="H48" s="5" t="s">
        <v>112</v>
      </c>
    </row>
    <row r="49" spans="1:8">
      <c r="A49" s="5">
        <v>47</v>
      </c>
      <c r="B49" s="5">
        <v>2</v>
      </c>
      <c r="C49" s="17" t="s">
        <v>19</v>
      </c>
      <c r="D49" s="5" t="s">
        <v>285</v>
      </c>
      <c r="E49" s="5" t="s">
        <v>22</v>
      </c>
      <c r="F49" s="6" t="s">
        <v>49</v>
      </c>
      <c r="G49" s="11" t="s">
        <v>222</v>
      </c>
      <c r="H49" s="5" t="s">
        <v>113</v>
      </c>
    </row>
    <row r="50" spans="1:8">
      <c r="A50" s="5">
        <v>48</v>
      </c>
      <c r="B50" s="5">
        <v>3</v>
      </c>
      <c r="C50" s="17" t="s">
        <v>19</v>
      </c>
      <c r="D50" s="5" t="s">
        <v>286</v>
      </c>
      <c r="E50" s="5" t="s">
        <v>22</v>
      </c>
      <c r="F50" s="6" t="s">
        <v>50</v>
      </c>
      <c r="G50" s="11" t="s">
        <v>222</v>
      </c>
      <c r="H50" s="5" t="s">
        <v>114</v>
      </c>
    </row>
    <row r="51" spans="1:8">
      <c r="A51" s="5">
        <v>49</v>
      </c>
      <c r="B51" s="11">
        <v>4</v>
      </c>
      <c r="C51" s="17" t="s">
        <v>19</v>
      </c>
      <c r="D51" s="11" t="s">
        <v>287</v>
      </c>
      <c r="E51" s="5" t="s">
        <v>22</v>
      </c>
      <c r="F51" s="6" t="s">
        <v>23</v>
      </c>
      <c r="G51" s="11" t="s">
        <v>222</v>
      </c>
      <c r="H51" s="5" t="s">
        <v>176</v>
      </c>
    </row>
    <row r="52" spans="1:8">
      <c r="A52" s="5">
        <v>50</v>
      </c>
      <c r="B52" s="5">
        <v>5</v>
      </c>
      <c r="C52" s="17" t="s">
        <v>19</v>
      </c>
      <c r="D52" s="11" t="s">
        <v>288</v>
      </c>
      <c r="E52" s="5" t="s">
        <v>22</v>
      </c>
      <c r="F52" s="6" t="s">
        <v>24</v>
      </c>
      <c r="G52" s="11" t="s">
        <v>222</v>
      </c>
      <c r="H52" s="5" t="s">
        <v>115</v>
      </c>
    </row>
    <row r="53" spans="1:8">
      <c r="A53" s="5">
        <v>51</v>
      </c>
      <c r="B53" s="5">
        <v>6</v>
      </c>
      <c r="C53" s="17" t="s">
        <v>19</v>
      </c>
      <c r="D53" s="11" t="s">
        <v>289</v>
      </c>
      <c r="E53" s="5" t="s">
        <v>22</v>
      </c>
      <c r="F53" s="6" t="s">
        <v>25</v>
      </c>
      <c r="G53" s="11" t="s">
        <v>222</v>
      </c>
      <c r="H53" s="5" t="s">
        <v>116</v>
      </c>
    </row>
    <row r="54" spans="1:8">
      <c r="A54" s="5">
        <v>52</v>
      </c>
      <c r="B54" s="5">
        <v>7</v>
      </c>
      <c r="C54" s="17" t="s">
        <v>19</v>
      </c>
      <c r="D54" s="5" t="s">
        <v>290</v>
      </c>
      <c r="E54" s="5" t="s">
        <v>22</v>
      </c>
      <c r="F54" s="6" t="s">
        <v>69</v>
      </c>
      <c r="G54" s="11" t="s">
        <v>222</v>
      </c>
      <c r="H54" s="5" t="s">
        <v>117</v>
      </c>
    </row>
    <row r="55" spans="1:8">
      <c r="A55" s="5">
        <v>53</v>
      </c>
      <c r="B55" s="5">
        <v>8</v>
      </c>
      <c r="C55" s="17" t="s">
        <v>19</v>
      </c>
      <c r="D55" s="5" t="s">
        <v>291</v>
      </c>
      <c r="E55" s="5" t="s">
        <v>22</v>
      </c>
      <c r="F55" s="6" t="s">
        <v>51</v>
      </c>
      <c r="G55" s="11" t="s">
        <v>222</v>
      </c>
      <c r="H55" s="5" t="s">
        <v>177</v>
      </c>
    </row>
    <row r="56" spans="1:8">
      <c r="A56" s="5">
        <v>54</v>
      </c>
      <c r="B56" s="11">
        <v>9</v>
      </c>
      <c r="C56" s="17" t="s">
        <v>19</v>
      </c>
      <c r="D56" s="11" t="s">
        <v>292</v>
      </c>
      <c r="E56" s="5" t="s">
        <v>22</v>
      </c>
      <c r="F56" s="6" t="s">
        <v>26</v>
      </c>
      <c r="G56" s="11" t="s">
        <v>222</v>
      </c>
      <c r="H56" s="5" t="s">
        <v>118</v>
      </c>
    </row>
    <row r="57" spans="1:8">
      <c r="A57" s="5">
        <v>55</v>
      </c>
      <c r="B57" s="5">
        <v>10</v>
      </c>
      <c r="C57" s="17" t="s">
        <v>19</v>
      </c>
      <c r="D57" s="11" t="s">
        <v>293</v>
      </c>
      <c r="E57" s="5" t="s">
        <v>22</v>
      </c>
      <c r="F57" s="6" t="s">
        <v>144</v>
      </c>
      <c r="G57" s="11" t="s">
        <v>222</v>
      </c>
      <c r="H57" s="5" t="s">
        <v>119</v>
      </c>
    </row>
    <row r="58" spans="1:8">
      <c r="A58" s="5">
        <v>56</v>
      </c>
      <c r="B58" s="5">
        <v>11</v>
      </c>
      <c r="C58" s="17" t="s">
        <v>19</v>
      </c>
      <c r="D58" s="11" t="s">
        <v>294</v>
      </c>
      <c r="E58" s="5" t="s">
        <v>22</v>
      </c>
      <c r="F58" s="6" t="s">
        <v>27</v>
      </c>
      <c r="G58" s="11" t="s">
        <v>222</v>
      </c>
      <c r="H58" s="5" t="s">
        <v>120</v>
      </c>
    </row>
    <row r="59" spans="1:8">
      <c r="A59" s="5">
        <v>57</v>
      </c>
      <c r="B59" s="5">
        <v>12</v>
      </c>
      <c r="C59" s="17" t="s">
        <v>19</v>
      </c>
      <c r="D59" s="11" t="s">
        <v>295</v>
      </c>
      <c r="E59" s="5" t="s">
        <v>22</v>
      </c>
      <c r="F59" s="42" t="s">
        <v>187</v>
      </c>
      <c r="G59" s="11" t="s">
        <v>222</v>
      </c>
      <c r="H59" s="43" t="s">
        <v>218</v>
      </c>
    </row>
    <row r="60" spans="1:8">
      <c r="A60" s="5">
        <v>58</v>
      </c>
      <c r="B60" s="5">
        <v>13</v>
      </c>
      <c r="C60" s="17" t="s">
        <v>19</v>
      </c>
      <c r="D60" s="11" t="s">
        <v>296</v>
      </c>
      <c r="E60" s="5" t="s">
        <v>22</v>
      </c>
      <c r="F60" s="42" t="s">
        <v>188</v>
      </c>
      <c r="G60" s="11" t="s">
        <v>222</v>
      </c>
      <c r="H60" s="43" t="s">
        <v>219</v>
      </c>
    </row>
    <row r="61" spans="1:8">
      <c r="A61" s="5">
        <v>59</v>
      </c>
      <c r="B61" s="11">
        <v>14</v>
      </c>
      <c r="C61" s="17" t="s">
        <v>19</v>
      </c>
      <c r="D61" s="11" t="s">
        <v>297</v>
      </c>
      <c r="E61" s="5" t="s">
        <v>22</v>
      </c>
      <c r="F61" s="42" t="s">
        <v>189</v>
      </c>
      <c r="G61" s="11" t="s">
        <v>222</v>
      </c>
      <c r="H61" s="43" t="s">
        <v>220</v>
      </c>
    </row>
    <row r="62" spans="1:8">
      <c r="A62" s="5">
        <v>60</v>
      </c>
      <c r="B62" s="5">
        <v>15</v>
      </c>
      <c r="C62" s="17" t="s">
        <v>19</v>
      </c>
      <c r="D62" s="11" t="s">
        <v>298</v>
      </c>
      <c r="E62" s="5" t="s">
        <v>22</v>
      </c>
      <c r="F62" s="42" t="s">
        <v>190</v>
      </c>
      <c r="G62" s="11" t="s">
        <v>222</v>
      </c>
      <c r="H62" s="43" t="s">
        <v>221</v>
      </c>
    </row>
    <row r="63" spans="1:8">
      <c r="A63" s="5">
        <v>61</v>
      </c>
      <c r="B63" s="5">
        <v>1</v>
      </c>
      <c r="C63" s="17" t="s">
        <v>17</v>
      </c>
      <c r="D63" s="5" t="s">
        <v>299</v>
      </c>
      <c r="E63" s="5" t="s">
        <v>13</v>
      </c>
      <c r="F63" s="6" t="s">
        <v>52</v>
      </c>
      <c r="G63" s="11" t="s">
        <v>223</v>
      </c>
      <c r="H63" s="5" t="s">
        <v>122</v>
      </c>
    </row>
    <row r="64" spans="1:8">
      <c r="A64" s="5">
        <v>62</v>
      </c>
      <c r="B64" s="5">
        <v>2</v>
      </c>
      <c r="C64" s="17" t="s">
        <v>17</v>
      </c>
      <c r="D64" s="5" t="s">
        <v>300</v>
      </c>
      <c r="E64" s="5" t="s">
        <v>13</v>
      </c>
      <c r="F64" s="6" t="s">
        <v>14</v>
      </c>
      <c r="G64" s="11" t="s">
        <v>223</v>
      </c>
      <c r="H64" s="5" t="s">
        <v>123</v>
      </c>
    </row>
    <row r="65" spans="1:8">
      <c r="A65" s="5">
        <v>63</v>
      </c>
      <c r="B65" s="5">
        <v>3</v>
      </c>
      <c r="C65" s="17" t="s">
        <v>17</v>
      </c>
      <c r="D65" s="11" t="s">
        <v>301</v>
      </c>
      <c r="E65" s="5" t="s">
        <v>13</v>
      </c>
      <c r="F65" s="6" t="s">
        <v>15</v>
      </c>
      <c r="G65" s="11" t="s">
        <v>223</v>
      </c>
      <c r="H65" s="5" t="s">
        <v>124</v>
      </c>
    </row>
    <row r="66" spans="1:8">
      <c r="A66" s="5">
        <v>64</v>
      </c>
      <c r="B66" s="11">
        <v>4</v>
      </c>
      <c r="C66" s="17" t="s">
        <v>17</v>
      </c>
      <c r="D66" s="11" t="s">
        <v>302</v>
      </c>
      <c r="E66" s="5" t="s">
        <v>13</v>
      </c>
      <c r="F66" s="6" t="s">
        <v>53</v>
      </c>
      <c r="G66" s="11" t="s">
        <v>223</v>
      </c>
      <c r="H66" s="5" t="s">
        <v>125</v>
      </c>
    </row>
    <row r="67" spans="1:8">
      <c r="A67" s="5">
        <v>65</v>
      </c>
      <c r="B67" s="5">
        <v>5</v>
      </c>
      <c r="C67" s="17" t="s">
        <v>17</v>
      </c>
      <c r="D67" s="11" t="s">
        <v>303</v>
      </c>
      <c r="E67" s="5" t="s">
        <v>13</v>
      </c>
      <c r="F67" s="6" t="s">
        <v>54</v>
      </c>
      <c r="G67" s="11" t="s">
        <v>223</v>
      </c>
      <c r="H67" s="5" t="s">
        <v>162</v>
      </c>
    </row>
    <row r="68" spans="1:8">
      <c r="A68" s="5">
        <v>66</v>
      </c>
      <c r="B68" s="5">
        <v>6</v>
      </c>
      <c r="C68" s="17" t="s">
        <v>17</v>
      </c>
      <c r="D68" s="5" t="s">
        <v>304</v>
      </c>
      <c r="E68" s="5" t="s">
        <v>13</v>
      </c>
      <c r="F68" s="6" t="s">
        <v>16</v>
      </c>
      <c r="G68" s="11" t="s">
        <v>223</v>
      </c>
      <c r="H68" s="5" t="s">
        <v>164</v>
      </c>
    </row>
    <row r="69" spans="1:8">
      <c r="A69" s="5">
        <v>67</v>
      </c>
      <c r="B69" s="5">
        <v>7</v>
      </c>
      <c r="C69" s="17" t="s">
        <v>17</v>
      </c>
      <c r="D69" s="5" t="s">
        <v>305</v>
      </c>
      <c r="E69" s="5" t="s">
        <v>13</v>
      </c>
      <c r="F69" s="6" t="s">
        <v>55</v>
      </c>
      <c r="G69" s="11" t="s">
        <v>223</v>
      </c>
      <c r="H69" s="5" t="s">
        <v>126</v>
      </c>
    </row>
    <row r="70" spans="1:8">
      <c r="A70" s="5">
        <v>68</v>
      </c>
      <c r="B70" s="5">
        <v>8</v>
      </c>
      <c r="C70" s="17" t="s">
        <v>17</v>
      </c>
      <c r="D70" s="11" t="s">
        <v>306</v>
      </c>
      <c r="E70" s="5" t="s">
        <v>13</v>
      </c>
      <c r="F70" s="6" t="s">
        <v>151</v>
      </c>
      <c r="G70" s="11" t="s">
        <v>223</v>
      </c>
      <c r="H70" s="5" t="s">
        <v>128</v>
      </c>
    </row>
    <row r="71" spans="1:8">
      <c r="A71" s="5">
        <v>69</v>
      </c>
      <c r="B71" s="11">
        <v>9</v>
      </c>
      <c r="C71" s="17" t="s">
        <v>17</v>
      </c>
      <c r="D71" s="11" t="s">
        <v>307</v>
      </c>
      <c r="E71" s="5" t="s">
        <v>13</v>
      </c>
      <c r="F71" s="6" t="s">
        <v>127</v>
      </c>
      <c r="G71" s="11" t="s">
        <v>223</v>
      </c>
      <c r="H71" s="5" t="s">
        <v>163</v>
      </c>
    </row>
    <row r="72" spans="1:8">
      <c r="A72" s="5">
        <v>70</v>
      </c>
      <c r="B72" s="5">
        <v>10</v>
      </c>
      <c r="C72" s="17" t="s">
        <v>17</v>
      </c>
      <c r="D72" s="11" t="s">
        <v>308</v>
      </c>
      <c r="E72" s="5" t="s">
        <v>13</v>
      </c>
      <c r="F72" s="6" t="s">
        <v>153</v>
      </c>
      <c r="G72" s="11" t="s">
        <v>223</v>
      </c>
      <c r="H72" s="5" t="s">
        <v>152</v>
      </c>
    </row>
    <row r="73" spans="1:8">
      <c r="A73" s="5">
        <v>71</v>
      </c>
      <c r="B73" s="5">
        <v>11</v>
      </c>
      <c r="C73" s="17" t="s">
        <v>17</v>
      </c>
      <c r="D73" s="5" t="s">
        <v>309</v>
      </c>
      <c r="E73" s="5" t="s">
        <v>13</v>
      </c>
      <c r="F73" s="6" t="s">
        <v>155</v>
      </c>
      <c r="G73" s="11" t="s">
        <v>223</v>
      </c>
      <c r="H73" s="5" t="s">
        <v>129</v>
      </c>
    </row>
    <row r="74" spans="1:8">
      <c r="A74" s="5">
        <v>72</v>
      </c>
      <c r="B74" s="5">
        <v>12</v>
      </c>
      <c r="C74" s="17" t="s">
        <v>17</v>
      </c>
      <c r="D74" s="5" t="s">
        <v>310</v>
      </c>
      <c r="E74" s="5" t="s">
        <v>13</v>
      </c>
      <c r="F74" s="6" t="s">
        <v>154</v>
      </c>
      <c r="G74" s="11" t="s">
        <v>223</v>
      </c>
      <c r="H74" s="5" t="s">
        <v>130</v>
      </c>
    </row>
    <row r="75" spans="1:8">
      <c r="A75" s="5">
        <v>73</v>
      </c>
      <c r="B75" s="5">
        <v>13</v>
      </c>
      <c r="C75" s="17" t="s">
        <v>17</v>
      </c>
      <c r="D75" s="5" t="s">
        <v>311</v>
      </c>
      <c r="E75" s="5" t="s">
        <v>13</v>
      </c>
      <c r="F75" s="42" t="s">
        <v>191</v>
      </c>
      <c r="G75" s="11" t="s">
        <v>223</v>
      </c>
      <c r="H75" s="43" t="s">
        <v>224</v>
      </c>
    </row>
    <row r="76" spans="1:8">
      <c r="A76" s="5">
        <v>74</v>
      </c>
      <c r="B76" s="11">
        <v>14</v>
      </c>
      <c r="C76" s="17" t="s">
        <v>17</v>
      </c>
      <c r="D76" s="5" t="s">
        <v>312</v>
      </c>
      <c r="E76" s="5" t="s">
        <v>13</v>
      </c>
      <c r="F76" s="42" t="s">
        <v>192</v>
      </c>
      <c r="G76" s="11" t="s">
        <v>223</v>
      </c>
      <c r="H76" s="43" t="s">
        <v>225</v>
      </c>
    </row>
    <row r="77" spans="1:8">
      <c r="A77" s="5">
        <v>75</v>
      </c>
      <c r="B77" s="5">
        <v>15</v>
      </c>
      <c r="C77" s="17" t="s">
        <v>17</v>
      </c>
      <c r="D77" s="5" t="s">
        <v>313</v>
      </c>
      <c r="E77" s="5" t="s">
        <v>13</v>
      </c>
      <c r="F77" s="42" t="s">
        <v>193</v>
      </c>
      <c r="G77" s="11" t="s">
        <v>223</v>
      </c>
      <c r="H77" s="43" t="s">
        <v>226</v>
      </c>
    </row>
    <row r="78" spans="1:8">
      <c r="A78" s="5">
        <v>76</v>
      </c>
      <c r="B78" s="5">
        <v>1</v>
      </c>
      <c r="C78" s="17" t="s">
        <v>17</v>
      </c>
      <c r="D78" s="11" t="s">
        <v>314</v>
      </c>
      <c r="E78" s="5" t="s">
        <v>35</v>
      </c>
      <c r="F78" s="6" t="s">
        <v>132</v>
      </c>
      <c r="G78" s="11" t="s">
        <v>227</v>
      </c>
      <c r="H78" s="5" t="s">
        <v>131</v>
      </c>
    </row>
    <row r="79" spans="1:8">
      <c r="A79" s="5">
        <v>77</v>
      </c>
      <c r="B79" s="5">
        <v>2</v>
      </c>
      <c r="C79" s="17" t="s">
        <v>17</v>
      </c>
      <c r="D79" s="11" t="s">
        <v>322</v>
      </c>
      <c r="E79" s="5" t="s">
        <v>35</v>
      </c>
      <c r="F79" s="6" t="s">
        <v>134</v>
      </c>
      <c r="G79" s="11" t="s">
        <v>227</v>
      </c>
      <c r="H79" s="5" t="s">
        <v>133</v>
      </c>
    </row>
    <row r="80" spans="1:8">
      <c r="A80" s="5">
        <v>78</v>
      </c>
      <c r="B80" s="5">
        <v>3</v>
      </c>
      <c r="C80" s="17" t="s">
        <v>17</v>
      </c>
      <c r="D80" s="11" t="s">
        <v>315</v>
      </c>
      <c r="E80" s="5" t="s">
        <v>35</v>
      </c>
      <c r="F80" s="6" t="s">
        <v>56</v>
      </c>
      <c r="G80" s="11" t="s">
        <v>227</v>
      </c>
      <c r="H80" s="5" t="s">
        <v>135</v>
      </c>
    </row>
    <row r="81" spans="1:8">
      <c r="A81" s="5">
        <v>79</v>
      </c>
      <c r="B81" s="11">
        <v>4</v>
      </c>
      <c r="C81" s="17" t="s">
        <v>17</v>
      </c>
      <c r="D81" s="5" t="s">
        <v>316</v>
      </c>
      <c r="E81" s="5" t="s">
        <v>35</v>
      </c>
      <c r="F81" s="6" t="s">
        <v>136</v>
      </c>
      <c r="G81" s="11" t="s">
        <v>227</v>
      </c>
      <c r="H81" s="5" t="s">
        <v>165</v>
      </c>
    </row>
    <row r="82" spans="1:8">
      <c r="A82" s="5">
        <v>80</v>
      </c>
      <c r="B82" s="5">
        <v>5</v>
      </c>
      <c r="C82" s="17" t="s">
        <v>17</v>
      </c>
      <c r="D82" s="5" t="s">
        <v>317</v>
      </c>
      <c r="E82" s="5" t="s">
        <v>35</v>
      </c>
      <c r="F82" s="6" t="s">
        <v>70</v>
      </c>
      <c r="G82" s="11" t="s">
        <v>227</v>
      </c>
      <c r="H82" s="5" t="s">
        <v>137</v>
      </c>
    </row>
    <row r="83" spans="1:8">
      <c r="A83" s="5">
        <v>81</v>
      </c>
      <c r="B83" s="5">
        <v>6</v>
      </c>
      <c r="C83" s="17" t="s">
        <v>17</v>
      </c>
      <c r="D83" s="11" t="s">
        <v>318</v>
      </c>
      <c r="E83" s="5" t="s">
        <v>35</v>
      </c>
      <c r="F83" s="6" t="s">
        <v>36</v>
      </c>
      <c r="G83" s="11" t="s">
        <v>227</v>
      </c>
      <c r="H83" s="5" t="s">
        <v>138</v>
      </c>
    </row>
    <row r="84" spans="1:8">
      <c r="A84" s="5">
        <v>82</v>
      </c>
      <c r="B84" s="5">
        <v>7</v>
      </c>
      <c r="C84" s="17" t="s">
        <v>17</v>
      </c>
      <c r="D84" s="11" t="s">
        <v>319</v>
      </c>
      <c r="E84" s="5" t="s">
        <v>35</v>
      </c>
      <c r="F84" s="6" t="s">
        <v>159</v>
      </c>
      <c r="G84" s="11" t="s">
        <v>227</v>
      </c>
      <c r="H84" s="5" t="s">
        <v>139</v>
      </c>
    </row>
    <row r="85" spans="1:8">
      <c r="A85" s="5">
        <v>83</v>
      </c>
      <c r="B85" s="5">
        <v>8</v>
      </c>
      <c r="C85" s="17" t="s">
        <v>17</v>
      </c>
      <c r="D85" s="11" t="s">
        <v>320</v>
      </c>
      <c r="E85" s="5" t="s">
        <v>35</v>
      </c>
      <c r="F85" s="6" t="s">
        <v>167</v>
      </c>
      <c r="G85" s="11" t="s">
        <v>227</v>
      </c>
      <c r="H85" s="5" t="s">
        <v>166</v>
      </c>
    </row>
    <row r="86" spans="1:8">
      <c r="A86" s="5">
        <v>84</v>
      </c>
      <c r="B86" s="11">
        <v>9</v>
      </c>
      <c r="C86" s="17" t="s">
        <v>17</v>
      </c>
      <c r="D86" s="5" t="s">
        <v>321</v>
      </c>
      <c r="E86" s="5" t="s">
        <v>35</v>
      </c>
      <c r="F86" s="6" t="s">
        <v>160</v>
      </c>
      <c r="G86" s="11" t="s">
        <v>227</v>
      </c>
      <c r="H86" s="5" t="s">
        <v>140</v>
      </c>
    </row>
    <row r="87" spans="1:8">
      <c r="A87" s="5">
        <v>85</v>
      </c>
      <c r="B87" s="5">
        <v>10</v>
      </c>
      <c r="C87" s="17" t="s">
        <v>17</v>
      </c>
      <c r="D87" s="5" t="s">
        <v>323</v>
      </c>
      <c r="E87" s="5" t="s">
        <v>35</v>
      </c>
      <c r="F87" s="42" t="s">
        <v>194</v>
      </c>
      <c r="G87" s="11" t="s">
        <v>227</v>
      </c>
      <c r="H87" s="43" t="s">
        <v>228</v>
      </c>
    </row>
    <row r="88" spans="1:8">
      <c r="A88" s="5">
        <v>86</v>
      </c>
      <c r="B88" s="5">
        <v>11</v>
      </c>
      <c r="C88" s="17" t="s">
        <v>17</v>
      </c>
      <c r="D88" s="5" t="s">
        <v>324</v>
      </c>
      <c r="E88" s="5" t="s">
        <v>35</v>
      </c>
      <c r="F88" s="42" t="s">
        <v>195</v>
      </c>
      <c r="G88" s="11" t="s">
        <v>227</v>
      </c>
      <c r="H88" s="43" t="s">
        <v>229</v>
      </c>
    </row>
    <row r="89" spans="1:8">
      <c r="A89" s="5">
        <v>87</v>
      </c>
      <c r="B89" s="5">
        <v>12</v>
      </c>
      <c r="C89" s="17" t="s">
        <v>17</v>
      </c>
      <c r="D89" s="5" t="s">
        <v>325</v>
      </c>
      <c r="E89" s="5" t="s">
        <v>35</v>
      </c>
      <c r="F89" s="42" t="s">
        <v>196</v>
      </c>
      <c r="G89" s="11" t="s">
        <v>227</v>
      </c>
      <c r="H89" s="43" t="s">
        <v>230</v>
      </c>
    </row>
    <row r="90" spans="1:8">
      <c r="A90" s="5">
        <v>88</v>
      </c>
      <c r="B90" s="5">
        <v>13</v>
      </c>
      <c r="C90" s="17" t="s">
        <v>17</v>
      </c>
      <c r="D90" s="5" t="s">
        <v>326</v>
      </c>
      <c r="E90" s="5" t="s">
        <v>35</v>
      </c>
      <c r="F90" s="42" t="s">
        <v>197</v>
      </c>
      <c r="G90" s="11" t="s">
        <v>227</v>
      </c>
      <c r="H90" s="43" t="s">
        <v>231</v>
      </c>
    </row>
    <row r="91" spans="1:8">
      <c r="A91" s="5">
        <v>89</v>
      </c>
      <c r="B91" s="11">
        <v>14</v>
      </c>
      <c r="C91" s="17" t="s">
        <v>17</v>
      </c>
      <c r="D91" s="5" t="s">
        <v>327</v>
      </c>
      <c r="E91" s="5" t="s">
        <v>35</v>
      </c>
      <c r="F91" s="42" t="s">
        <v>198</v>
      </c>
      <c r="G91" s="11" t="s">
        <v>227</v>
      </c>
      <c r="H91" s="43" t="s">
        <v>232</v>
      </c>
    </row>
    <row r="92" spans="1:8">
      <c r="A92" s="5">
        <v>90</v>
      </c>
      <c r="B92" s="5">
        <v>15</v>
      </c>
      <c r="C92" s="17" t="s">
        <v>17</v>
      </c>
      <c r="D92" s="5" t="s">
        <v>328</v>
      </c>
      <c r="E92" s="5" t="s">
        <v>35</v>
      </c>
      <c r="F92" s="42" t="s">
        <v>199</v>
      </c>
      <c r="G92" s="11" t="s">
        <v>227</v>
      </c>
      <c r="H92" s="43" t="s">
        <v>233</v>
      </c>
    </row>
    <row r="93" spans="1:8">
      <c r="A93" s="5">
        <v>91</v>
      </c>
      <c r="B93" s="5">
        <v>1</v>
      </c>
      <c r="C93" s="17" t="s">
        <v>18</v>
      </c>
      <c r="D93" s="11" t="s">
        <v>329</v>
      </c>
      <c r="E93" s="5" t="s">
        <v>28</v>
      </c>
      <c r="F93" s="6" t="s">
        <v>59</v>
      </c>
      <c r="G93" s="11" t="s">
        <v>234</v>
      </c>
      <c r="H93" s="5" t="s">
        <v>99</v>
      </c>
    </row>
    <row r="94" spans="1:8">
      <c r="A94" s="5">
        <v>92</v>
      </c>
      <c r="B94" s="5">
        <v>2</v>
      </c>
      <c r="C94" s="17" t="s">
        <v>18</v>
      </c>
      <c r="D94" s="11" t="s">
        <v>330</v>
      </c>
      <c r="E94" s="5" t="s">
        <v>28</v>
      </c>
      <c r="F94" s="6" t="s">
        <v>29</v>
      </c>
      <c r="G94" s="11" t="s">
        <v>234</v>
      </c>
      <c r="H94" s="5" t="s">
        <v>168</v>
      </c>
    </row>
    <row r="95" spans="1:8">
      <c r="A95" s="5">
        <v>93</v>
      </c>
      <c r="B95" s="5">
        <v>3</v>
      </c>
      <c r="C95" s="17" t="s">
        <v>18</v>
      </c>
      <c r="D95" s="11" t="s">
        <v>331</v>
      </c>
      <c r="E95" s="5" t="s">
        <v>28</v>
      </c>
      <c r="F95" s="6" t="s">
        <v>30</v>
      </c>
      <c r="G95" s="11" t="s">
        <v>234</v>
      </c>
      <c r="H95" s="5" t="s">
        <v>100</v>
      </c>
    </row>
    <row r="96" spans="1:8">
      <c r="A96" s="5">
        <v>94</v>
      </c>
      <c r="B96" s="11">
        <v>4</v>
      </c>
      <c r="C96" s="17" t="s">
        <v>18</v>
      </c>
      <c r="D96" s="5" t="s">
        <v>332</v>
      </c>
      <c r="E96" s="5" t="s">
        <v>28</v>
      </c>
      <c r="F96" s="6" t="s">
        <v>141</v>
      </c>
      <c r="G96" s="11" t="s">
        <v>234</v>
      </c>
      <c r="H96" s="5" t="s">
        <v>145</v>
      </c>
    </row>
    <row r="97" spans="1:8">
      <c r="A97" s="5">
        <v>95</v>
      </c>
      <c r="B97" s="5">
        <v>5</v>
      </c>
      <c r="C97" s="17" t="s">
        <v>18</v>
      </c>
      <c r="D97" s="5" t="s">
        <v>333</v>
      </c>
      <c r="E97" s="5" t="s">
        <v>28</v>
      </c>
      <c r="F97" s="6" t="s">
        <v>31</v>
      </c>
      <c r="G97" s="11" t="s">
        <v>234</v>
      </c>
      <c r="H97" s="5" t="s">
        <v>169</v>
      </c>
    </row>
    <row r="98" spans="1:8">
      <c r="A98" s="5">
        <v>96</v>
      </c>
      <c r="B98" s="5">
        <v>6</v>
      </c>
      <c r="C98" s="17" t="s">
        <v>18</v>
      </c>
      <c r="D98" s="11" t="s">
        <v>334</v>
      </c>
      <c r="E98" s="5" t="s">
        <v>28</v>
      </c>
      <c r="F98" s="6" t="s">
        <v>46</v>
      </c>
      <c r="G98" s="11" t="s">
        <v>234</v>
      </c>
      <c r="H98" s="5" t="s">
        <v>101</v>
      </c>
    </row>
    <row r="99" spans="1:8">
      <c r="A99" s="5">
        <v>97</v>
      </c>
      <c r="B99" s="5">
        <v>7</v>
      </c>
      <c r="C99" s="17" t="s">
        <v>18</v>
      </c>
      <c r="D99" s="11" t="s">
        <v>335</v>
      </c>
      <c r="E99" s="5" t="s">
        <v>28</v>
      </c>
      <c r="F99" s="6" t="s">
        <v>47</v>
      </c>
      <c r="G99" s="11" t="s">
        <v>234</v>
      </c>
      <c r="H99" s="5" t="s">
        <v>102</v>
      </c>
    </row>
    <row r="100" spans="1:8">
      <c r="A100" s="5">
        <v>98</v>
      </c>
      <c r="B100" s="5">
        <v>8</v>
      </c>
      <c r="C100" s="17" t="s">
        <v>18</v>
      </c>
      <c r="D100" s="11" t="s">
        <v>336</v>
      </c>
      <c r="E100" s="5" t="s">
        <v>28</v>
      </c>
      <c r="F100" s="6" t="s">
        <v>48</v>
      </c>
      <c r="G100" s="11" t="s">
        <v>234</v>
      </c>
      <c r="H100" s="5" t="s">
        <v>103</v>
      </c>
    </row>
    <row r="101" spans="1:8">
      <c r="A101" s="5">
        <v>99</v>
      </c>
      <c r="B101" s="11">
        <v>9</v>
      </c>
      <c r="C101" s="17" t="s">
        <v>18</v>
      </c>
      <c r="D101" s="5" t="s">
        <v>337</v>
      </c>
      <c r="E101" s="5" t="s">
        <v>28</v>
      </c>
      <c r="F101" s="6" t="s">
        <v>32</v>
      </c>
      <c r="G101" s="11" t="s">
        <v>234</v>
      </c>
      <c r="H101" s="5" t="s">
        <v>104</v>
      </c>
    </row>
    <row r="102" spans="1:8">
      <c r="A102" s="5">
        <v>100</v>
      </c>
      <c r="B102" s="5">
        <v>10</v>
      </c>
      <c r="C102" s="17" t="s">
        <v>18</v>
      </c>
      <c r="D102" s="5" t="s">
        <v>338</v>
      </c>
      <c r="E102" s="5" t="s">
        <v>28</v>
      </c>
      <c r="F102" s="6" t="s">
        <v>33</v>
      </c>
      <c r="G102" s="11" t="s">
        <v>234</v>
      </c>
      <c r="H102" s="5" t="s">
        <v>105</v>
      </c>
    </row>
    <row r="103" spans="1:8">
      <c r="A103" s="5">
        <v>101</v>
      </c>
      <c r="B103" s="5">
        <v>11</v>
      </c>
      <c r="C103" s="17" t="s">
        <v>18</v>
      </c>
      <c r="D103" s="11" t="s">
        <v>339</v>
      </c>
      <c r="E103" s="5" t="s">
        <v>28</v>
      </c>
      <c r="F103" s="6" t="s">
        <v>34</v>
      </c>
      <c r="G103" s="11" t="s">
        <v>234</v>
      </c>
      <c r="H103" s="5" t="s">
        <v>106</v>
      </c>
    </row>
    <row r="104" spans="1:8">
      <c r="A104" s="5">
        <v>102</v>
      </c>
      <c r="B104" s="5">
        <v>12</v>
      </c>
      <c r="C104" s="17" t="s">
        <v>18</v>
      </c>
      <c r="D104" s="11" t="s">
        <v>340</v>
      </c>
      <c r="E104" s="5" t="s">
        <v>28</v>
      </c>
      <c r="F104" s="6" t="s">
        <v>64</v>
      </c>
      <c r="G104" s="11" t="s">
        <v>234</v>
      </c>
      <c r="H104" s="5" t="s">
        <v>107</v>
      </c>
    </row>
    <row r="105" spans="1:8">
      <c r="A105" s="5">
        <v>103</v>
      </c>
      <c r="B105" s="5">
        <v>13</v>
      </c>
      <c r="C105" s="17" t="s">
        <v>18</v>
      </c>
      <c r="D105" s="11" t="s">
        <v>341</v>
      </c>
      <c r="E105" s="5" t="s">
        <v>28</v>
      </c>
      <c r="F105" s="44" t="s">
        <v>200</v>
      </c>
      <c r="G105" s="11" t="s">
        <v>234</v>
      </c>
      <c r="H105" s="45" t="s">
        <v>235</v>
      </c>
    </row>
    <row r="106" spans="1:8">
      <c r="A106" s="5">
        <v>104</v>
      </c>
      <c r="B106" s="11">
        <v>14</v>
      </c>
      <c r="C106" s="17" t="s">
        <v>18</v>
      </c>
      <c r="D106" s="11" t="s">
        <v>342</v>
      </c>
      <c r="E106" s="5" t="s">
        <v>28</v>
      </c>
      <c r="F106" s="44" t="s">
        <v>201</v>
      </c>
      <c r="G106" s="11" t="s">
        <v>234</v>
      </c>
      <c r="H106" s="45" t="s">
        <v>236</v>
      </c>
    </row>
    <row r="107" spans="1:8">
      <c r="A107" s="5">
        <v>105</v>
      </c>
      <c r="B107" s="5">
        <v>15</v>
      </c>
      <c r="C107" s="17" t="s">
        <v>18</v>
      </c>
      <c r="D107" s="11" t="s">
        <v>343</v>
      </c>
      <c r="E107" s="5" t="s">
        <v>28</v>
      </c>
      <c r="F107" s="44" t="s">
        <v>202</v>
      </c>
      <c r="G107" s="11" t="s">
        <v>234</v>
      </c>
      <c r="H107" s="45" t="s">
        <v>237</v>
      </c>
    </row>
    <row r="111" spans="1:8">
      <c r="B111" s="11"/>
    </row>
    <row r="116" spans="2:2">
      <c r="B116" s="11"/>
    </row>
    <row r="121" spans="2:2">
      <c r="B121" s="11"/>
    </row>
  </sheetData>
  <sortState ref="A3:F81">
    <sortCondition ref="A3:A81"/>
  </sortState>
  <pageMargins left="0.70866141732283472" right="0.70866141732283472" top="0.53" bottom="0.49" header="0.31496062992125984" footer="0.31496062992125984"/>
  <pageSetup scale="65" fitToWidth="2" fitToHeight="2" orientation="landscape" horizontalDpi="4294967293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2:L25"/>
  <sheetViews>
    <sheetView workbookViewId="0">
      <selection activeCell="B5" sqref="B5:F5"/>
    </sheetView>
  </sheetViews>
  <sheetFormatPr baseColWidth="10" defaultRowHeight="15"/>
  <cols>
    <col min="2" max="6" width="15.7109375" customWidth="1"/>
    <col min="8" max="12" width="15.7109375" customWidth="1"/>
  </cols>
  <sheetData>
    <row r="2" spans="2:12" ht="18.75">
      <c r="B2" s="12" t="s">
        <v>469</v>
      </c>
      <c r="C2" s="3"/>
      <c r="D2" s="3"/>
      <c r="E2" s="3"/>
      <c r="F2" s="3"/>
    </row>
    <row r="3" spans="2:12" ht="15.75" thickBot="1">
      <c r="B3" t="s">
        <v>456</v>
      </c>
    </row>
    <row r="4" spans="2:12" ht="15.75" thickBot="1">
      <c r="B4" s="55">
        <v>1</v>
      </c>
      <c r="C4" s="56">
        <v>2</v>
      </c>
      <c r="D4" s="56">
        <v>3</v>
      </c>
      <c r="E4" s="56">
        <v>4</v>
      </c>
      <c r="F4" s="56">
        <v>5</v>
      </c>
    </row>
    <row r="5" spans="2:12" ht="15.75" thickBot="1">
      <c r="B5" s="20" t="s">
        <v>470</v>
      </c>
      <c r="C5" s="21" t="s">
        <v>471</v>
      </c>
      <c r="D5" s="21" t="s">
        <v>472</v>
      </c>
      <c r="E5" s="21" t="s">
        <v>473</v>
      </c>
      <c r="F5" s="21" t="s">
        <v>474</v>
      </c>
    </row>
    <row r="6" spans="2:12" ht="18.75">
      <c r="B6" s="12"/>
      <c r="C6" s="3"/>
      <c r="D6" s="3"/>
      <c r="E6" s="3"/>
      <c r="F6" s="3"/>
    </row>
    <row r="7" spans="2:12" ht="18.75">
      <c r="B7" s="12"/>
      <c r="C7" s="3"/>
      <c r="D7" s="3"/>
      <c r="E7" s="3"/>
      <c r="F7" s="3"/>
    </row>
    <row r="8" spans="2:12" ht="15.75" thickBot="1">
      <c r="B8" t="s">
        <v>475</v>
      </c>
    </row>
    <row r="9" spans="2:12" ht="15.75" thickBot="1">
      <c r="B9" s="18">
        <v>1</v>
      </c>
      <c r="C9" s="19">
        <v>2</v>
      </c>
      <c r="D9" s="19">
        <v>3</v>
      </c>
      <c r="E9" s="19">
        <v>4</v>
      </c>
      <c r="F9" s="19">
        <v>5</v>
      </c>
      <c r="H9" s="18">
        <v>1</v>
      </c>
      <c r="I9" s="19">
        <v>2</v>
      </c>
      <c r="J9" s="19">
        <v>3</v>
      </c>
      <c r="K9" s="19">
        <v>4</v>
      </c>
      <c r="L9" s="19">
        <v>5</v>
      </c>
    </row>
    <row r="10" spans="2:12" ht="15" customHeight="1" thickBot="1">
      <c r="B10" s="22" t="s">
        <v>6</v>
      </c>
      <c r="C10" s="23" t="s">
        <v>5</v>
      </c>
      <c r="D10" s="23" t="s">
        <v>356</v>
      </c>
      <c r="E10" s="23" t="s">
        <v>4</v>
      </c>
      <c r="F10" s="23" t="s">
        <v>3</v>
      </c>
      <c r="H10" s="20" t="s">
        <v>346</v>
      </c>
      <c r="I10" s="21" t="s">
        <v>347</v>
      </c>
      <c r="J10" s="21" t="s">
        <v>348</v>
      </c>
      <c r="K10" s="21" t="s">
        <v>349</v>
      </c>
      <c r="L10" s="21" t="s">
        <v>350</v>
      </c>
    </row>
    <row r="11" spans="2:12" ht="15.75" thickBot="1">
      <c r="B11" s="20" t="s">
        <v>357</v>
      </c>
      <c r="C11" s="21" t="s">
        <v>358</v>
      </c>
      <c r="D11" s="21" t="s">
        <v>359</v>
      </c>
      <c r="E11" s="21" t="s">
        <v>360</v>
      </c>
      <c r="F11" s="21" t="s">
        <v>361</v>
      </c>
      <c r="H11" s="20" t="s">
        <v>351</v>
      </c>
      <c r="I11" s="21" t="s">
        <v>352</v>
      </c>
      <c r="J11" s="21" t="s">
        <v>353</v>
      </c>
      <c r="K11" s="21" t="s">
        <v>354</v>
      </c>
      <c r="L11" s="21" t="s">
        <v>355</v>
      </c>
    </row>
    <row r="14" spans="2:12" ht="15.75" customHeight="1"/>
    <row r="15" spans="2:12" ht="15.75" thickBot="1">
      <c r="B15" t="s">
        <v>464</v>
      </c>
    </row>
    <row r="16" spans="2:12" ht="15.75" thickBot="1">
      <c r="B16" s="55">
        <v>1</v>
      </c>
      <c r="C16" s="56">
        <v>2</v>
      </c>
      <c r="D16" s="56">
        <v>3</v>
      </c>
    </row>
    <row r="17" spans="2:5" ht="15.75" thickBot="1">
      <c r="B17" s="20" t="s">
        <v>478</v>
      </c>
      <c r="C17" s="21" t="s">
        <v>476</v>
      </c>
      <c r="D17" s="21" t="s">
        <v>477</v>
      </c>
    </row>
    <row r="19" spans="2:5" ht="15.75" thickBot="1">
      <c r="B19" t="s">
        <v>465</v>
      </c>
    </row>
    <row r="20" spans="2:5" ht="15.75" thickBot="1">
      <c r="B20" s="55">
        <v>1</v>
      </c>
      <c r="C20" s="56">
        <v>2</v>
      </c>
      <c r="D20" s="56">
        <v>3</v>
      </c>
      <c r="E20" s="56">
        <v>4</v>
      </c>
    </row>
    <row r="21" spans="2:5" ht="15.75" thickBot="1">
      <c r="B21" s="20" t="s">
        <v>479</v>
      </c>
      <c r="C21" s="21" t="s">
        <v>480</v>
      </c>
      <c r="D21" s="21" t="s">
        <v>481</v>
      </c>
      <c r="E21" s="21" t="s">
        <v>482</v>
      </c>
    </row>
    <row r="23" spans="2:5" ht="15.75" thickBot="1">
      <c r="B23" t="s">
        <v>466</v>
      </c>
    </row>
    <row r="24" spans="2:5" ht="15.75" thickBot="1">
      <c r="B24" s="55">
        <v>1</v>
      </c>
      <c r="C24" s="56">
        <v>2</v>
      </c>
    </row>
    <row r="25" spans="2:5" ht="15.75" thickBot="1">
      <c r="B25" s="22" t="s">
        <v>467</v>
      </c>
      <c r="C25" s="23" t="s">
        <v>468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V111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1" sqref="B1"/>
    </sheetView>
  </sheetViews>
  <sheetFormatPr baseColWidth="10" defaultRowHeight="15"/>
  <cols>
    <col min="1" max="1" width="4" bestFit="1" customWidth="1"/>
    <col min="2" max="2" width="3" bestFit="1" customWidth="1"/>
    <col min="3" max="3" width="4.42578125" style="2" bestFit="1" customWidth="1"/>
    <col min="4" max="4" width="13.28515625" customWidth="1"/>
    <col min="5" max="47" width="4.7109375" customWidth="1"/>
    <col min="48" max="48" width="5.140625" customWidth="1"/>
  </cols>
  <sheetData>
    <row r="1" spans="1:48" ht="18.75">
      <c r="C1" s="12" t="s">
        <v>564</v>
      </c>
    </row>
    <row r="2" spans="1:48" ht="75.75">
      <c r="A2" s="14" t="s">
        <v>344</v>
      </c>
      <c r="B2" s="14" t="s">
        <v>71</v>
      </c>
      <c r="C2" s="13" t="s">
        <v>57</v>
      </c>
      <c r="D2" s="15" t="s">
        <v>238</v>
      </c>
      <c r="E2" s="28" t="s">
        <v>362</v>
      </c>
      <c r="F2" s="28" t="s">
        <v>363</v>
      </c>
      <c r="G2" s="28" t="s">
        <v>364</v>
      </c>
      <c r="H2" s="28" t="s">
        <v>365</v>
      </c>
      <c r="I2" s="28" t="s">
        <v>366</v>
      </c>
      <c r="J2" s="28" t="s">
        <v>367</v>
      </c>
      <c r="K2" s="28" t="s">
        <v>368</v>
      </c>
      <c r="L2" s="28" t="s">
        <v>369</v>
      </c>
      <c r="M2" s="28" t="s">
        <v>370</v>
      </c>
      <c r="N2" s="28" t="s">
        <v>371</v>
      </c>
      <c r="O2" s="28" t="s">
        <v>372</v>
      </c>
      <c r="P2" s="28" t="s">
        <v>373</v>
      </c>
      <c r="Q2" s="28" t="s">
        <v>374</v>
      </c>
      <c r="R2" s="28" t="s">
        <v>375</v>
      </c>
      <c r="S2" s="28" t="s">
        <v>376</v>
      </c>
      <c r="T2" s="28" t="s">
        <v>377</v>
      </c>
      <c r="U2" s="28" t="s">
        <v>378</v>
      </c>
      <c r="V2" s="28" t="s">
        <v>379</v>
      </c>
      <c r="W2" s="28" t="s">
        <v>380</v>
      </c>
      <c r="X2" s="28" t="s">
        <v>381</v>
      </c>
      <c r="Y2" s="28" t="s">
        <v>402</v>
      </c>
      <c r="Z2" s="28" t="s">
        <v>403</v>
      </c>
      <c r="AA2" s="28" t="s">
        <v>404</v>
      </c>
      <c r="AB2" s="28" t="s">
        <v>405</v>
      </c>
      <c r="AC2" s="28" t="s">
        <v>406</v>
      </c>
      <c r="AD2" s="28" t="s">
        <v>407</v>
      </c>
      <c r="AE2" s="28" t="s">
        <v>408</v>
      </c>
      <c r="AF2" s="28" t="s">
        <v>409</v>
      </c>
      <c r="AG2" s="28" t="s">
        <v>410</v>
      </c>
      <c r="AH2" s="28" t="s">
        <v>411</v>
      </c>
      <c r="AI2" s="28" t="s">
        <v>412</v>
      </c>
      <c r="AJ2" s="28" t="s">
        <v>413</v>
      </c>
      <c r="AK2" s="28" t="s">
        <v>414</v>
      </c>
      <c r="AL2" s="28" t="s">
        <v>415</v>
      </c>
      <c r="AM2" s="28" t="s">
        <v>416</v>
      </c>
      <c r="AN2" s="28" t="s">
        <v>417</v>
      </c>
      <c r="AO2" s="28" t="s">
        <v>418</v>
      </c>
      <c r="AP2" s="28" t="s">
        <v>419</v>
      </c>
      <c r="AQ2" s="28" t="s">
        <v>420</v>
      </c>
      <c r="AR2" s="28" t="s">
        <v>421</v>
      </c>
      <c r="AS2" s="28"/>
      <c r="AT2" s="24" t="s">
        <v>382</v>
      </c>
      <c r="AU2" s="24" t="s">
        <v>383</v>
      </c>
      <c r="AV2" s="24" t="s">
        <v>387</v>
      </c>
    </row>
    <row r="3" spans="1:48">
      <c r="A3">
        <v>1</v>
      </c>
      <c r="B3">
        <v>1</v>
      </c>
      <c r="C3" s="2" t="s">
        <v>18</v>
      </c>
      <c r="D3" t="s">
        <v>239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5" t="str">
        <f>IF(COUNT(E3:AR3)=0,"",AVERAGE(E3:AR3))</f>
        <v/>
      </c>
      <c r="AU3" s="27" t="str">
        <f>IF(COUNT(E3:AR3)=0,"",COUNT(E3:AR3))</f>
        <v/>
      </c>
      <c r="AV3" s="25" t="str">
        <f>IF(COUNT(E3:AR3)=0,"",STDEV(E3:AR3))</f>
        <v/>
      </c>
    </row>
    <row r="4" spans="1:48">
      <c r="A4">
        <v>2</v>
      </c>
      <c r="B4">
        <v>2</v>
      </c>
      <c r="C4" s="2" t="s">
        <v>18</v>
      </c>
      <c r="D4" t="s">
        <v>240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5" t="str">
        <f t="shared" ref="AT4:AT67" si="0">IF(COUNT(E4:AR4)=0,"",AVERAGE(E4:AR4))</f>
        <v/>
      </c>
      <c r="AU4" s="27" t="str">
        <f t="shared" ref="AU4:AU67" si="1">IF(COUNT(E4:AR4)=0,"",COUNT(E4:AR4))</f>
        <v/>
      </c>
      <c r="AV4" s="25" t="str">
        <f t="shared" ref="AV4:AV67" si="2">IF(COUNT(E4:AR4)=0,"",STDEV(E4:AR4))</f>
        <v/>
      </c>
    </row>
    <row r="5" spans="1:48">
      <c r="A5">
        <v>3</v>
      </c>
      <c r="B5">
        <v>3</v>
      </c>
      <c r="C5" s="2" t="s">
        <v>18</v>
      </c>
      <c r="D5" t="s">
        <v>241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5" t="str">
        <f t="shared" si="0"/>
        <v/>
      </c>
      <c r="AU5" s="27" t="str">
        <f t="shared" si="1"/>
        <v/>
      </c>
      <c r="AV5" s="25" t="str">
        <f t="shared" si="2"/>
        <v/>
      </c>
    </row>
    <row r="6" spans="1:48">
      <c r="A6">
        <v>4</v>
      </c>
      <c r="B6">
        <v>4</v>
      </c>
      <c r="C6" s="2" t="s">
        <v>18</v>
      </c>
      <c r="D6" t="s">
        <v>242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5" t="str">
        <f t="shared" si="0"/>
        <v/>
      </c>
      <c r="AU6" s="27" t="str">
        <f t="shared" si="1"/>
        <v/>
      </c>
      <c r="AV6" s="25" t="str">
        <f t="shared" si="2"/>
        <v/>
      </c>
    </row>
    <row r="7" spans="1:48">
      <c r="A7">
        <v>5</v>
      </c>
      <c r="B7">
        <v>5</v>
      </c>
      <c r="C7" s="2" t="s">
        <v>18</v>
      </c>
      <c r="D7" t="s">
        <v>243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5" t="str">
        <f t="shared" si="0"/>
        <v/>
      </c>
      <c r="AU7" s="27" t="str">
        <f t="shared" si="1"/>
        <v/>
      </c>
      <c r="AV7" s="25" t="str">
        <f t="shared" si="2"/>
        <v/>
      </c>
    </row>
    <row r="8" spans="1:48">
      <c r="A8">
        <v>6</v>
      </c>
      <c r="B8">
        <v>6</v>
      </c>
      <c r="C8" s="2" t="s">
        <v>18</v>
      </c>
      <c r="D8" t="s">
        <v>244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5" t="str">
        <f t="shared" si="0"/>
        <v/>
      </c>
      <c r="AU8" s="27" t="str">
        <f t="shared" si="1"/>
        <v/>
      </c>
      <c r="AV8" s="25" t="str">
        <f t="shared" si="2"/>
        <v/>
      </c>
    </row>
    <row r="9" spans="1:48">
      <c r="A9">
        <v>7</v>
      </c>
      <c r="B9">
        <v>7</v>
      </c>
      <c r="C9" s="2" t="s">
        <v>18</v>
      </c>
      <c r="D9" t="s">
        <v>245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5" t="str">
        <f t="shared" si="0"/>
        <v/>
      </c>
      <c r="AU9" s="27" t="str">
        <f t="shared" si="1"/>
        <v/>
      </c>
      <c r="AV9" s="25" t="str">
        <f t="shared" si="2"/>
        <v/>
      </c>
    </row>
    <row r="10" spans="1:48">
      <c r="A10">
        <v>8</v>
      </c>
      <c r="B10">
        <v>8</v>
      </c>
      <c r="C10" s="2" t="s">
        <v>18</v>
      </c>
      <c r="D10" t="s">
        <v>246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5" t="str">
        <f t="shared" si="0"/>
        <v/>
      </c>
      <c r="AU10" s="27" t="str">
        <f t="shared" si="1"/>
        <v/>
      </c>
      <c r="AV10" s="25" t="str">
        <f t="shared" si="2"/>
        <v/>
      </c>
    </row>
    <row r="11" spans="1:48">
      <c r="A11">
        <v>9</v>
      </c>
      <c r="B11">
        <v>9</v>
      </c>
      <c r="C11" s="2" t="s">
        <v>18</v>
      </c>
      <c r="D11" t="s">
        <v>247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5" t="str">
        <f t="shared" si="0"/>
        <v/>
      </c>
      <c r="AU11" s="27" t="str">
        <f t="shared" si="1"/>
        <v/>
      </c>
      <c r="AV11" s="25" t="str">
        <f t="shared" si="2"/>
        <v/>
      </c>
    </row>
    <row r="12" spans="1:48">
      <c r="A12">
        <v>10</v>
      </c>
      <c r="B12">
        <v>10</v>
      </c>
      <c r="C12" s="2" t="s">
        <v>18</v>
      </c>
      <c r="D12" t="s">
        <v>248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5" t="str">
        <f t="shared" si="0"/>
        <v/>
      </c>
      <c r="AU12" s="27" t="str">
        <f t="shared" si="1"/>
        <v/>
      </c>
      <c r="AV12" s="25" t="str">
        <f t="shared" si="2"/>
        <v/>
      </c>
    </row>
    <row r="13" spans="1:48">
      <c r="A13">
        <v>11</v>
      </c>
      <c r="B13">
        <v>11</v>
      </c>
      <c r="C13" s="2" t="s">
        <v>18</v>
      </c>
      <c r="D13" t="s">
        <v>249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5" t="str">
        <f t="shared" si="0"/>
        <v/>
      </c>
      <c r="AU13" s="27" t="str">
        <f t="shared" si="1"/>
        <v/>
      </c>
      <c r="AV13" s="25" t="str">
        <f t="shared" si="2"/>
        <v/>
      </c>
    </row>
    <row r="14" spans="1:48">
      <c r="A14">
        <v>12</v>
      </c>
      <c r="B14">
        <v>12</v>
      </c>
      <c r="C14" s="2" t="s">
        <v>18</v>
      </c>
      <c r="D14" t="s">
        <v>250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5" t="str">
        <f t="shared" si="0"/>
        <v/>
      </c>
      <c r="AU14" s="27" t="str">
        <f t="shared" si="1"/>
        <v/>
      </c>
      <c r="AV14" s="25" t="str">
        <f t="shared" si="2"/>
        <v/>
      </c>
    </row>
    <row r="15" spans="1:48">
      <c r="A15">
        <v>13</v>
      </c>
      <c r="B15">
        <v>13</v>
      </c>
      <c r="C15" s="2" t="s">
        <v>18</v>
      </c>
      <c r="D15" t="s">
        <v>251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5" t="str">
        <f t="shared" si="0"/>
        <v/>
      </c>
      <c r="AU15" s="27" t="str">
        <f t="shared" si="1"/>
        <v/>
      </c>
      <c r="AV15" s="25" t="str">
        <f t="shared" si="2"/>
        <v/>
      </c>
    </row>
    <row r="16" spans="1:48">
      <c r="A16">
        <v>14</v>
      </c>
      <c r="B16">
        <v>14</v>
      </c>
      <c r="C16" s="2" t="s">
        <v>18</v>
      </c>
      <c r="D16" t="s">
        <v>252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5" t="str">
        <f t="shared" si="0"/>
        <v/>
      </c>
      <c r="AU16" s="27" t="str">
        <f t="shared" si="1"/>
        <v/>
      </c>
      <c r="AV16" s="25" t="str">
        <f t="shared" si="2"/>
        <v/>
      </c>
    </row>
    <row r="17" spans="1:48">
      <c r="A17">
        <v>15</v>
      </c>
      <c r="B17">
        <v>15</v>
      </c>
      <c r="C17" s="2" t="s">
        <v>18</v>
      </c>
      <c r="D17" t="s">
        <v>253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5" t="str">
        <f t="shared" si="0"/>
        <v/>
      </c>
      <c r="AU17" s="27" t="str">
        <f t="shared" si="1"/>
        <v/>
      </c>
      <c r="AV17" s="25" t="str">
        <f t="shared" si="2"/>
        <v/>
      </c>
    </row>
    <row r="18" spans="1:48">
      <c r="A18" s="29">
        <v>16</v>
      </c>
      <c r="B18" s="29">
        <v>1</v>
      </c>
      <c r="C18" s="30" t="s">
        <v>18</v>
      </c>
      <c r="D18" s="29" t="s">
        <v>255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5" t="str">
        <f t="shared" si="0"/>
        <v/>
      </c>
      <c r="AU18" s="27" t="str">
        <f t="shared" si="1"/>
        <v/>
      </c>
      <c r="AV18" s="25" t="str">
        <f t="shared" si="2"/>
        <v/>
      </c>
    </row>
    <row r="19" spans="1:48">
      <c r="A19" s="29">
        <v>17</v>
      </c>
      <c r="B19" s="29">
        <v>2</v>
      </c>
      <c r="C19" s="30" t="s">
        <v>18</v>
      </c>
      <c r="D19" s="29" t="s">
        <v>254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5" t="str">
        <f t="shared" si="0"/>
        <v/>
      </c>
      <c r="AU19" s="27" t="str">
        <f t="shared" si="1"/>
        <v/>
      </c>
      <c r="AV19" s="25" t="str">
        <f t="shared" si="2"/>
        <v/>
      </c>
    </row>
    <row r="20" spans="1:48">
      <c r="A20" s="29">
        <v>18</v>
      </c>
      <c r="B20" s="29">
        <v>3</v>
      </c>
      <c r="C20" s="30" t="s">
        <v>18</v>
      </c>
      <c r="D20" s="29" t="s">
        <v>256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5" t="str">
        <f t="shared" si="0"/>
        <v/>
      </c>
      <c r="AU20" s="27" t="str">
        <f t="shared" si="1"/>
        <v/>
      </c>
      <c r="AV20" s="25" t="str">
        <f t="shared" si="2"/>
        <v/>
      </c>
    </row>
    <row r="21" spans="1:48">
      <c r="A21" s="29">
        <v>19</v>
      </c>
      <c r="B21" s="29">
        <v>4</v>
      </c>
      <c r="C21" s="30" t="s">
        <v>18</v>
      </c>
      <c r="D21" s="29" t="s">
        <v>257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5" t="str">
        <f t="shared" si="0"/>
        <v/>
      </c>
      <c r="AU21" s="27" t="str">
        <f t="shared" si="1"/>
        <v/>
      </c>
      <c r="AV21" s="25" t="str">
        <f t="shared" si="2"/>
        <v/>
      </c>
    </row>
    <row r="22" spans="1:48">
      <c r="A22" s="29">
        <v>20</v>
      </c>
      <c r="B22" s="29">
        <v>5</v>
      </c>
      <c r="C22" s="30" t="s">
        <v>18</v>
      </c>
      <c r="D22" s="29" t="s">
        <v>258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5" t="str">
        <f t="shared" si="0"/>
        <v/>
      </c>
      <c r="AU22" s="27" t="str">
        <f t="shared" si="1"/>
        <v/>
      </c>
      <c r="AV22" s="25" t="str">
        <f t="shared" si="2"/>
        <v/>
      </c>
    </row>
    <row r="23" spans="1:48">
      <c r="A23" s="29">
        <v>21</v>
      </c>
      <c r="B23" s="29">
        <v>6</v>
      </c>
      <c r="C23" s="30" t="s">
        <v>18</v>
      </c>
      <c r="D23" s="29" t="s">
        <v>259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5" t="str">
        <f t="shared" si="0"/>
        <v/>
      </c>
      <c r="AU23" s="27" t="str">
        <f t="shared" si="1"/>
        <v/>
      </c>
      <c r="AV23" s="25" t="str">
        <f t="shared" si="2"/>
        <v/>
      </c>
    </row>
    <row r="24" spans="1:48">
      <c r="A24" s="29">
        <v>22</v>
      </c>
      <c r="B24" s="29">
        <v>7</v>
      </c>
      <c r="C24" s="30" t="s">
        <v>18</v>
      </c>
      <c r="D24" s="29" t="s">
        <v>260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5" t="str">
        <f t="shared" si="0"/>
        <v/>
      </c>
      <c r="AU24" s="27" t="str">
        <f t="shared" si="1"/>
        <v/>
      </c>
      <c r="AV24" s="25" t="str">
        <f t="shared" si="2"/>
        <v/>
      </c>
    </row>
    <row r="25" spans="1:48">
      <c r="A25" s="29">
        <v>23</v>
      </c>
      <c r="B25" s="29">
        <v>8</v>
      </c>
      <c r="C25" s="30" t="s">
        <v>18</v>
      </c>
      <c r="D25" s="29" t="s">
        <v>261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5" t="str">
        <f t="shared" si="0"/>
        <v/>
      </c>
      <c r="AU25" s="27" t="str">
        <f t="shared" si="1"/>
        <v/>
      </c>
      <c r="AV25" s="25" t="str">
        <f t="shared" si="2"/>
        <v/>
      </c>
    </row>
    <row r="26" spans="1:48">
      <c r="A26" s="29">
        <v>24</v>
      </c>
      <c r="B26" s="29">
        <v>9</v>
      </c>
      <c r="C26" s="30" t="s">
        <v>18</v>
      </c>
      <c r="D26" s="29" t="s">
        <v>262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5" t="str">
        <f t="shared" si="0"/>
        <v/>
      </c>
      <c r="AU26" s="27" t="str">
        <f t="shared" si="1"/>
        <v/>
      </c>
      <c r="AV26" s="25" t="str">
        <f t="shared" si="2"/>
        <v/>
      </c>
    </row>
    <row r="27" spans="1:48">
      <c r="A27" s="29">
        <v>25</v>
      </c>
      <c r="B27" s="29">
        <v>10</v>
      </c>
      <c r="C27" s="30" t="s">
        <v>18</v>
      </c>
      <c r="D27" s="29" t="s">
        <v>263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5" t="str">
        <f t="shared" si="0"/>
        <v/>
      </c>
      <c r="AU27" s="27" t="str">
        <f t="shared" si="1"/>
        <v/>
      </c>
      <c r="AV27" s="25" t="str">
        <f t="shared" si="2"/>
        <v/>
      </c>
    </row>
    <row r="28" spans="1:48">
      <c r="A28" s="29">
        <v>26</v>
      </c>
      <c r="B28" s="29">
        <v>11</v>
      </c>
      <c r="C28" s="30" t="s">
        <v>18</v>
      </c>
      <c r="D28" s="29" t="s">
        <v>264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5" t="str">
        <f t="shared" si="0"/>
        <v/>
      </c>
      <c r="AU28" s="27" t="str">
        <f t="shared" si="1"/>
        <v/>
      </c>
      <c r="AV28" s="25" t="str">
        <f t="shared" si="2"/>
        <v/>
      </c>
    </row>
    <row r="29" spans="1:48">
      <c r="A29" s="29">
        <v>27</v>
      </c>
      <c r="B29" s="29">
        <v>12</v>
      </c>
      <c r="C29" s="30" t="s">
        <v>18</v>
      </c>
      <c r="D29" s="29" t="s">
        <v>265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5" t="str">
        <f t="shared" si="0"/>
        <v/>
      </c>
      <c r="AU29" s="27" t="str">
        <f t="shared" si="1"/>
        <v/>
      </c>
      <c r="AV29" s="25" t="str">
        <f t="shared" si="2"/>
        <v/>
      </c>
    </row>
    <row r="30" spans="1:48">
      <c r="A30" s="29">
        <v>28</v>
      </c>
      <c r="B30" s="29">
        <v>13</v>
      </c>
      <c r="C30" s="30" t="s">
        <v>18</v>
      </c>
      <c r="D30" s="29" t="s">
        <v>266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5" t="str">
        <f t="shared" si="0"/>
        <v/>
      </c>
      <c r="AU30" s="27" t="str">
        <f t="shared" si="1"/>
        <v/>
      </c>
      <c r="AV30" s="25" t="str">
        <f t="shared" si="2"/>
        <v/>
      </c>
    </row>
    <row r="31" spans="1:48">
      <c r="A31" s="29">
        <v>29</v>
      </c>
      <c r="B31" s="29">
        <v>14</v>
      </c>
      <c r="C31" s="30" t="s">
        <v>18</v>
      </c>
      <c r="D31" s="29" t="s">
        <v>267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5" t="str">
        <f t="shared" si="0"/>
        <v/>
      </c>
      <c r="AU31" s="27" t="str">
        <f t="shared" si="1"/>
        <v/>
      </c>
      <c r="AV31" s="25" t="str">
        <f t="shared" si="2"/>
        <v/>
      </c>
    </row>
    <row r="32" spans="1:48">
      <c r="A32" s="29">
        <v>30</v>
      </c>
      <c r="B32" s="29">
        <v>15</v>
      </c>
      <c r="C32" s="30" t="s">
        <v>18</v>
      </c>
      <c r="D32" s="29" t="s">
        <v>268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5" t="str">
        <f t="shared" si="0"/>
        <v/>
      </c>
      <c r="AU32" s="27" t="str">
        <f t="shared" si="1"/>
        <v/>
      </c>
      <c r="AV32" s="25" t="str">
        <f t="shared" si="2"/>
        <v/>
      </c>
    </row>
    <row r="33" spans="1:48">
      <c r="A33">
        <v>31</v>
      </c>
      <c r="B33">
        <v>1</v>
      </c>
      <c r="C33" s="2" t="s">
        <v>19</v>
      </c>
      <c r="D33" t="s">
        <v>269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5" t="str">
        <f t="shared" si="0"/>
        <v/>
      </c>
      <c r="AU33" s="27" t="str">
        <f t="shared" si="1"/>
        <v/>
      </c>
      <c r="AV33" s="25" t="str">
        <f t="shared" si="2"/>
        <v/>
      </c>
    </row>
    <row r="34" spans="1:48">
      <c r="A34">
        <v>32</v>
      </c>
      <c r="B34">
        <v>2</v>
      </c>
      <c r="C34" s="2" t="s">
        <v>19</v>
      </c>
      <c r="D34" t="s">
        <v>270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5" t="str">
        <f t="shared" si="0"/>
        <v/>
      </c>
      <c r="AU34" s="27" t="str">
        <f t="shared" si="1"/>
        <v/>
      </c>
      <c r="AV34" s="25" t="str">
        <f t="shared" si="2"/>
        <v/>
      </c>
    </row>
    <row r="35" spans="1:48">
      <c r="A35">
        <v>33</v>
      </c>
      <c r="B35">
        <v>3</v>
      </c>
      <c r="C35" s="2" t="s">
        <v>19</v>
      </c>
      <c r="D35" t="s">
        <v>271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5" t="str">
        <f t="shared" si="0"/>
        <v/>
      </c>
      <c r="AU35" s="27" t="str">
        <f t="shared" si="1"/>
        <v/>
      </c>
      <c r="AV35" s="25" t="str">
        <f t="shared" si="2"/>
        <v/>
      </c>
    </row>
    <row r="36" spans="1:48">
      <c r="A36">
        <v>34</v>
      </c>
      <c r="B36">
        <v>4</v>
      </c>
      <c r="C36" s="2" t="s">
        <v>19</v>
      </c>
      <c r="D36" t="s">
        <v>272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5" t="str">
        <f t="shared" si="0"/>
        <v/>
      </c>
      <c r="AU36" s="27" t="str">
        <f t="shared" si="1"/>
        <v/>
      </c>
      <c r="AV36" s="25" t="str">
        <f t="shared" si="2"/>
        <v/>
      </c>
    </row>
    <row r="37" spans="1:48">
      <c r="A37">
        <v>35</v>
      </c>
      <c r="B37">
        <v>5</v>
      </c>
      <c r="C37" s="2" t="s">
        <v>19</v>
      </c>
      <c r="D37" t="s">
        <v>273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5" t="str">
        <f t="shared" si="0"/>
        <v/>
      </c>
      <c r="AU37" s="27" t="str">
        <f t="shared" si="1"/>
        <v/>
      </c>
      <c r="AV37" s="25" t="str">
        <f t="shared" si="2"/>
        <v/>
      </c>
    </row>
    <row r="38" spans="1:48">
      <c r="A38">
        <v>36</v>
      </c>
      <c r="B38">
        <v>6</v>
      </c>
      <c r="C38" s="2" t="s">
        <v>19</v>
      </c>
      <c r="D38" t="s">
        <v>274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5" t="str">
        <f t="shared" si="0"/>
        <v/>
      </c>
      <c r="AU38" s="27" t="str">
        <f t="shared" si="1"/>
        <v/>
      </c>
      <c r="AV38" s="25" t="str">
        <f t="shared" si="2"/>
        <v/>
      </c>
    </row>
    <row r="39" spans="1:48">
      <c r="A39">
        <v>37</v>
      </c>
      <c r="B39">
        <v>7</v>
      </c>
      <c r="C39" s="2" t="s">
        <v>19</v>
      </c>
      <c r="D39" t="s">
        <v>275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5" t="str">
        <f t="shared" si="0"/>
        <v/>
      </c>
      <c r="AU39" s="27" t="str">
        <f t="shared" si="1"/>
        <v/>
      </c>
      <c r="AV39" s="25" t="str">
        <f t="shared" si="2"/>
        <v/>
      </c>
    </row>
    <row r="40" spans="1:48">
      <c r="A40">
        <v>38</v>
      </c>
      <c r="B40">
        <v>8</v>
      </c>
      <c r="C40" s="2" t="s">
        <v>19</v>
      </c>
      <c r="D40" t="s">
        <v>276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5" t="str">
        <f t="shared" si="0"/>
        <v/>
      </c>
      <c r="AU40" s="27" t="str">
        <f t="shared" si="1"/>
        <v/>
      </c>
      <c r="AV40" s="25" t="str">
        <f t="shared" si="2"/>
        <v/>
      </c>
    </row>
    <row r="41" spans="1:48">
      <c r="A41">
        <v>39</v>
      </c>
      <c r="B41">
        <v>9</v>
      </c>
      <c r="C41" s="2" t="s">
        <v>19</v>
      </c>
      <c r="D41" t="s">
        <v>277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5" t="str">
        <f t="shared" si="0"/>
        <v/>
      </c>
      <c r="AU41" s="27" t="str">
        <f t="shared" si="1"/>
        <v/>
      </c>
      <c r="AV41" s="25" t="str">
        <f t="shared" si="2"/>
        <v/>
      </c>
    </row>
    <row r="42" spans="1:48">
      <c r="A42">
        <v>40</v>
      </c>
      <c r="B42">
        <v>10</v>
      </c>
      <c r="C42" s="2" t="s">
        <v>19</v>
      </c>
      <c r="D42" t="s">
        <v>278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5" t="str">
        <f t="shared" si="0"/>
        <v/>
      </c>
      <c r="AU42" s="27" t="str">
        <f t="shared" si="1"/>
        <v/>
      </c>
      <c r="AV42" s="25" t="str">
        <f t="shared" si="2"/>
        <v/>
      </c>
    </row>
    <row r="43" spans="1:48">
      <c r="A43">
        <v>41</v>
      </c>
      <c r="B43">
        <v>11</v>
      </c>
      <c r="C43" s="2" t="s">
        <v>19</v>
      </c>
      <c r="D43" t="s">
        <v>279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5" t="str">
        <f t="shared" si="0"/>
        <v/>
      </c>
      <c r="AU43" s="27" t="str">
        <f t="shared" si="1"/>
        <v/>
      </c>
      <c r="AV43" s="25" t="str">
        <f t="shared" si="2"/>
        <v/>
      </c>
    </row>
    <row r="44" spans="1:48">
      <c r="A44">
        <v>42</v>
      </c>
      <c r="B44">
        <v>12</v>
      </c>
      <c r="C44" s="2" t="s">
        <v>19</v>
      </c>
      <c r="D44" t="s">
        <v>280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5" t="str">
        <f t="shared" si="0"/>
        <v/>
      </c>
      <c r="AU44" s="27" t="str">
        <f t="shared" si="1"/>
        <v/>
      </c>
      <c r="AV44" s="25" t="str">
        <f t="shared" si="2"/>
        <v/>
      </c>
    </row>
    <row r="45" spans="1:48">
      <c r="A45">
        <v>43</v>
      </c>
      <c r="B45">
        <v>13</v>
      </c>
      <c r="C45" s="2" t="s">
        <v>19</v>
      </c>
      <c r="D45" t="s">
        <v>281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5" t="str">
        <f t="shared" si="0"/>
        <v/>
      </c>
      <c r="AU45" s="27" t="str">
        <f t="shared" si="1"/>
        <v/>
      </c>
      <c r="AV45" s="25" t="str">
        <f t="shared" si="2"/>
        <v/>
      </c>
    </row>
    <row r="46" spans="1:48">
      <c r="A46">
        <v>44</v>
      </c>
      <c r="B46">
        <v>14</v>
      </c>
      <c r="C46" s="2" t="s">
        <v>19</v>
      </c>
      <c r="D46" t="s">
        <v>282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5" t="str">
        <f t="shared" si="0"/>
        <v/>
      </c>
      <c r="AU46" s="27" t="str">
        <f t="shared" si="1"/>
        <v/>
      </c>
      <c r="AV46" s="25" t="str">
        <f t="shared" si="2"/>
        <v/>
      </c>
    </row>
    <row r="47" spans="1:48">
      <c r="A47">
        <v>45</v>
      </c>
      <c r="B47">
        <v>15</v>
      </c>
      <c r="C47" s="2" t="s">
        <v>19</v>
      </c>
      <c r="D47" t="s">
        <v>283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5" t="str">
        <f t="shared" si="0"/>
        <v/>
      </c>
      <c r="AU47" s="27" t="str">
        <f t="shared" si="1"/>
        <v/>
      </c>
      <c r="AV47" s="25" t="str">
        <f t="shared" si="2"/>
        <v/>
      </c>
    </row>
    <row r="48" spans="1:48">
      <c r="A48" s="29">
        <v>46</v>
      </c>
      <c r="B48" s="29">
        <v>1</v>
      </c>
      <c r="C48" s="30" t="s">
        <v>19</v>
      </c>
      <c r="D48" s="29" t="s">
        <v>284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5" t="str">
        <f t="shared" si="0"/>
        <v/>
      </c>
      <c r="AU48" s="27" t="str">
        <f t="shared" si="1"/>
        <v/>
      </c>
      <c r="AV48" s="25" t="str">
        <f t="shared" si="2"/>
        <v/>
      </c>
    </row>
    <row r="49" spans="1:48">
      <c r="A49" s="29">
        <v>47</v>
      </c>
      <c r="B49" s="29">
        <v>2</v>
      </c>
      <c r="C49" s="30" t="s">
        <v>19</v>
      </c>
      <c r="D49" s="29" t="s">
        <v>285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5" t="str">
        <f t="shared" si="0"/>
        <v/>
      </c>
      <c r="AU49" s="27" t="str">
        <f t="shared" si="1"/>
        <v/>
      </c>
      <c r="AV49" s="25" t="str">
        <f t="shared" si="2"/>
        <v/>
      </c>
    </row>
    <row r="50" spans="1:48">
      <c r="A50" s="29">
        <v>48</v>
      </c>
      <c r="B50" s="29">
        <v>3</v>
      </c>
      <c r="C50" s="30" t="s">
        <v>19</v>
      </c>
      <c r="D50" s="29" t="s">
        <v>286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5" t="str">
        <f t="shared" si="0"/>
        <v/>
      </c>
      <c r="AU50" s="27" t="str">
        <f t="shared" si="1"/>
        <v/>
      </c>
      <c r="AV50" s="25" t="str">
        <f t="shared" si="2"/>
        <v/>
      </c>
    </row>
    <row r="51" spans="1:48">
      <c r="A51" s="29">
        <v>49</v>
      </c>
      <c r="B51" s="29">
        <v>4</v>
      </c>
      <c r="C51" s="30" t="s">
        <v>19</v>
      </c>
      <c r="D51" s="29" t="s">
        <v>287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5" t="str">
        <f t="shared" si="0"/>
        <v/>
      </c>
      <c r="AU51" s="27" t="str">
        <f t="shared" si="1"/>
        <v/>
      </c>
      <c r="AV51" s="25" t="str">
        <f t="shared" si="2"/>
        <v/>
      </c>
    </row>
    <row r="52" spans="1:48">
      <c r="A52" s="29">
        <v>50</v>
      </c>
      <c r="B52" s="29">
        <v>5</v>
      </c>
      <c r="C52" s="30" t="s">
        <v>19</v>
      </c>
      <c r="D52" s="29" t="s">
        <v>288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5" t="str">
        <f t="shared" si="0"/>
        <v/>
      </c>
      <c r="AU52" s="27" t="str">
        <f t="shared" si="1"/>
        <v/>
      </c>
      <c r="AV52" s="25" t="str">
        <f t="shared" si="2"/>
        <v/>
      </c>
    </row>
    <row r="53" spans="1:48">
      <c r="A53" s="29">
        <v>51</v>
      </c>
      <c r="B53" s="29">
        <v>6</v>
      </c>
      <c r="C53" s="30" t="s">
        <v>19</v>
      </c>
      <c r="D53" s="29" t="s">
        <v>289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5" t="str">
        <f t="shared" si="0"/>
        <v/>
      </c>
      <c r="AU53" s="27" t="str">
        <f t="shared" si="1"/>
        <v/>
      </c>
      <c r="AV53" s="25" t="str">
        <f t="shared" si="2"/>
        <v/>
      </c>
    </row>
    <row r="54" spans="1:48">
      <c r="A54" s="29">
        <v>52</v>
      </c>
      <c r="B54" s="29">
        <v>7</v>
      </c>
      <c r="C54" s="30" t="s">
        <v>19</v>
      </c>
      <c r="D54" s="29" t="s">
        <v>290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5" t="str">
        <f t="shared" si="0"/>
        <v/>
      </c>
      <c r="AU54" s="27" t="str">
        <f t="shared" si="1"/>
        <v/>
      </c>
      <c r="AV54" s="25" t="str">
        <f t="shared" si="2"/>
        <v/>
      </c>
    </row>
    <row r="55" spans="1:48">
      <c r="A55" s="29">
        <v>53</v>
      </c>
      <c r="B55" s="29">
        <v>8</v>
      </c>
      <c r="C55" s="30" t="s">
        <v>19</v>
      </c>
      <c r="D55" s="29" t="s">
        <v>291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5" t="str">
        <f t="shared" si="0"/>
        <v/>
      </c>
      <c r="AU55" s="27" t="str">
        <f t="shared" si="1"/>
        <v/>
      </c>
      <c r="AV55" s="25" t="str">
        <f t="shared" si="2"/>
        <v/>
      </c>
    </row>
    <row r="56" spans="1:48">
      <c r="A56" s="29">
        <v>54</v>
      </c>
      <c r="B56" s="29">
        <v>9</v>
      </c>
      <c r="C56" s="30" t="s">
        <v>19</v>
      </c>
      <c r="D56" s="29" t="s">
        <v>292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5" t="str">
        <f t="shared" si="0"/>
        <v/>
      </c>
      <c r="AU56" s="27" t="str">
        <f t="shared" si="1"/>
        <v/>
      </c>
      <c r="AV56" s="25" t="str">
        <f t="shared" si="2"/>
        <v/>
      </c>
    </row>
    <row r="57" spans="1:48">
      <c r="A57" s="29">
        <v>55</v>
      </c>
      <c r="B57" s="29">
        <v>10</v>
      </c>
      <c r="C57" s="30" t="s">
        <v>19</v>
      </c>
      <c r="D57" s="29" t="s">
        <v>293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5" t="str">
        <f t="shared" si="0"/>
        <v/>
      </c>
      <c r="AU57" s="27" t="str">
        <f t="shared" si="1"/>
        <v/>
      </c>
      <c r="AV57" s="25" t="str">
        <f t="shared" si="2"/>
        <v/>
      </c>
    </row>
    <row r="58" spans="1:48">
      <c r="A58" s="29">
        <v>56</v>
      </c>
      <c r="B58" s="29">
        <v>11</v>
      </c>
      <c r="C58" s="30" t="s">
        <v>19</v>
      </c>
      <c r="D58" s="29" t="s">
        <v>294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5" t="str">
        <f t="shared" si="0"/>
        <v/>
      </c>
      <c r="AU58" s="27" t="str">
        <f t="shared" si="1"/>
        <v/>
      </c>
      <c r="AV58" s="25" t="str">
        <f t="shared" si="2"/>
        <v/>
      </c>
    </row>
    <row r="59" spans="1:48">
      <c r="A59" s="29">
        <v>57</v>
      </c>
      <c r="B59" s="29">
        <v>12</v>
      </c>
      <c r="C59" s="30" t="s">
        <v>19</v>
      </c>
      <c r="D59" s="29" t="s">
        <v>295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5" t="str">
        <f t="shared" si="0"/>
        <v/>
      </c>
      <c r="AU59" s="27" t="str">
        <f t="shared" si="1"/>
        <v/>
      </c>
      <c r="AV59" s="25" t="str">
        <f t="shared" si="2"/>
        <v/>
      </c>
    </row>
    <row r="60" spans="1:48">
      <c r="A60" s="29">
        <v>58</v>
      </c>
      <c r="B60" s="29">
        <v>13</v>
      </c>
      <c r="C60" s="30" t="s">
        <v>19</v>
      </c>
      <c r="D60" s="29" t="s">
        <v>296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5" t="str">
        <f t="shared" si="0"/>
        <v/>
      </c>
      <c r="AU60" s="27" t="str">
        <f t="shared" si="1"/>
        <v/>
      </c>
      <c r="AV60" s="25" t="str">
        <f t="shared" si="2"/>
        <v/>
      </c>
    </row>
    <row r="61" spans="1:48">
      <c r="A61" s="29">
        <v>59</v>
      </c>
      <c r="B61" s="29">
        <v>14</v>
      </c>
      <c r="C61" s="30" t="s">
        <v>19</v>
      </c>
      <c r="D61" s="29" t="s">
        <v>297</v>
      </c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5" t="str">
        <f t="shared" si="0"/>
        <v/>
      </c>
      <c r="AU61" s="27" t="str">
        <f t="shared" si="1"/>
        <v/>
      </c>
      <c r="AV61" s="25" t="str">
        <f t="shared" si="2"/>
        <v/>
      </c>
    </row>
    <row r="62" spans="1:48">
      <c r="A62" s="29">
        <v>60</v>
      </c>
      <c r="B62" s="29">
        <v>15</v>
      </c>
      <c r="C62" s="30" t="s">
        <v>19</v>
      </c>
      <c r="D62" s="29" t="s">
        <v>298</v>
      </c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5" t="str">
        <f t="shared" si="0"/>
        <v/>
      </c>
      <c r="AU62" s="27" t="str">
        <f t="shared" si="1"/>
        <v/>
      </c>
      <c r="AV62" s="25" t="str">
        <f t="shared" si="2"/>
        <v/>
      </c>
    </row>
    <row r="63" spans="1:48">
      <c r="A63">
        <v>61</v>
      </c>
      <c r="B63">
        <v>1</v>
      </c>
      <c r="C63" s="2" t="s">
        <v>17</v>
      </c>
      <c r="D63" t="s">
        <v>299</v>
      </c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5" t="str">
        <f t="shared" si="0"/>
        <v/>
      </c>
      <c r="AU63" s="27" t="str">
        <f t="shared" si="1"/>
        <v/>
      </c>
      <c r="AV63" s="25" t="str">
        <f t="shared" si="2"/>
        <v/>
      </c>
    </row>
    <row r="64" spans="1:48">
      <c r="A64">
        <v>62</v>
      </c>
      <c r="B64">
        <v>2</v>
      </c>
      <c r="C64" s="2" t="s">
        <v>17</v>
      </c>
      <c r="D64" t="s">
        <v>300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5" t="str">
        <f t="shared" si="0"/>
        <v/>
      </c>
      <c r="AU64" s="27" t="str">
        <f t="shared" si="1"/>
        <v/>
      </c>
      <c r="AV64" s="25" t="str">
        <f t="shared" si="2"/>
        <v/>
      </c>
    </row>
    <row r="65" spans="1:48">
      <c r="A65">
        <v>63</v>
      </c>
      <c r="B65">
        <v>3</v>
      </c>
      <c r="C65" s="2" t="s">
        <v>17</v>
      </c>
      <c r="D65" t="s">
        <v>301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5" t="str">
        <f t="shared" si="0"/>
        <v/>
      </c>
      <c r="AU65" s="27" t="str">
        <f t="shared" si="1"/>
        <v/>
      </c>
      <c r="AV65" s="25" t="str">
        <f t="shared" si="2"/>
        <v/>
      </c>
    </row>
    <row r="66" spans="1:48">
      <c r="A66">
        <v>64</v>
      </c>
      <c r="B66">
        <v>4</v>
      </c>
      <c r="C66" s="2" t="s">
        <v>17</v>
      </c>
      <c r="D66" t="s">
        <v>302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5" t="str">
        <f t="shared" si="0"/>
        <v/>
      </c>
      <c r="AU66" s="27" t="str">
        <f t="shared" si="1"/>
        <v/>
      </c>
      <c r="AV66" s="25" t="str">
        <f t="shared" si="2"/>
        <v/>
      </c>
    </row>
    <row r="67" spans="1:48">
      <c r="A67">
        <v>65</v>
      </c>
      <c r="B67">
        <v>5</v>
      </c>
      <c r="C67" s="2" t="s">
        <v>17</v>
      </c>
      <c r="D67" t="s">
        <v>303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5" t="str">
        <f t="shared" si="0"/>
        <v/>
      </c>
      <c r="AU67" s="27" t="str">
        <f t="shared" si="1"/>
        <v/>
      </c>
      <c r="AV67" s="25" t="str">
        <f t="shared" si="2"/>
        <v/>
      </c>
    </row>
    <row r="68" spans="1:48">
      <c r="A68">
        <v>66</v>
      </c>
      <c r="B68">
        <v>6</v>
      </c>
      <c r="C68" s="2" t="s">
        <v>17</v>
      </c>
      <c r="D68" t="s">
        <v>304</v>
      </c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5" t="str">
        <f t="shared" ref="AT68:AT107" si="3">IF(COUNT(E68:AR68)=0,"",AVERAGE(E68:AR68))</f>
        <v/>
      </c>
      <c r="AU68" s="27" t="str">
        <f t="shared" ref="AU68:AU107" si="4">IF(COUNT(E68:AR68)=0,"",COUNT(E68:AR68))</f>
        <v/>
      </c>
      <c r="AV68" s="25" t="str">
        <f t="shared" ref="AV68:AV107" si="5">IF(COUNT(E68:AR68)=0,"",STDEV(E68:AR68))</f>
        <v/>
      </c>
    </row>
    <row r="69" spans="1:48">
      <c r="A69">
        <v>67</v>
      </c>
      <c r="B69">
        <v>7</v>
      </c>
      <c r="C69" s="2" t="s">
        <v>17</v>
      </c>
      <c r="D69" t="s">
        <v>305</v>
      </c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5" t="str">
        <f t="shared" si="3"/>
        <v/>
      </c>
      <c r="AU69" s="27" t="str">
        <f t="shared" si="4"/>
        <v/>
      </c>
      <c r="AV69" s="25" t="str">
        <f t="shared" si="5"/>
        <v/>
      </c>
    </row>
    <row r="70" spans="1:48">
      <c r="A70">
        <v>68</v>
      </c>
      <c r="B70">
        <v>8</v>
      </c>
      <c r="C70" s="2" t="s">
        <v>17</v>
      </c>
      <c r="D70" t="s">
        <v>306</v>
      </c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5" t="str">
        <f t="shared" si="3"/>
        <v/>
      </c>
      <c r="AU70" s="27" t="str">
        <f t="shared" si="4"/>
        <v/>
      </c>
      <c r="AV70" s="25" t="str">
        <f t="shared" si="5"/>
        <v/>
      </c>
    </row>
    <row r="71" spans="1:48">
      <c r="A71">
        <v>69</v>
      </c>
      <c r="B71">
        <v>9</v>
      </c>
      <c r="C71" s="2" t="s">
        <v>17</v>
      </c>
      <c r="D71" t="s">
        <v>307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5" t="str">
        <f t="shared" si="3"/>
        <v/>
      </c>
      <c r="AU71" s="27" t="str">
        <f t="shared" si="4"/>
        <v/>
      </c>
      <c r="AV71" s="25" t="str">
        <f t="shared" si="5"/>
        <v/>
      </c>
    </row>
    <row r="72" spans="1:48">
      <c r="A72">
        <v>70</v>
      </c>
      <c r="B72">
        <v>10</v>
      </c>
      <c r="C72" s="2" t="s">
        <v>17</v>
      </c>
      <c r="D72" t="s">
        <v>308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5" t="str">
        <f t="shared" si="3"/>
        <v/>
      </c>
      <c r="AU72" s="27" t="str">
        <f t="shared" si="4"/>
        <v/>
      </c>
      <c r="AV72" s="25" t="str">
        <f t="shared" si="5"/>
        <v/>
      </c>
    </row>
    <row r="73" spans="1:48">
      <c r="A73">
        <v>71</v>
      </c>
      <c r="B73">
        <v>11</v>
      </c>
      <c r="C73" s="2" t="s">
        <v>17</v>
      </c>
      <c r="D73" t="s">
        <v>309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5" t="str">
        <f t="shared" si="3"/>
        <v/>
      </c>
      <c r="AU73" s="27" t="str">
        <f t="shared" si="4"/>
        <v/>
      </c>
      <c r="AV73" s="25" t="str">
        <f t="shared" si="5"/>
        <v/>
      </c>
    </row>
    <row r="74" spans="1:48">
      <c r="A74">
        <v>72</v>
      </c>
      <c r="B74">
        <v>12</v>
      </c>
      <c r="C74" s="2" t="s">
        <v>17</v>
      </c>
      <c r="D74" t="s">
        <v>310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5" t="str">
        <f t="shared" si="3"/>
        <v/>
      </c>
      <c r="AU74" s="27" t="str">
        <f t="shared" si="4"/>
        <v/>
      </c>
      <c r="AV74" s="25" t="str">
        <f t="shared" si="5"/>
        <v/>
      </c>
    </row>
    <row r="75" spans="1:48">
      <c r="A75">
        <v>73</v>
      </c>
      <c r="B75">
        <v>13</v>
      </c>
      <c r="C75" s="2" t="s">
        <v>17</v>
      </c>
      <c r="D75" t="s">
        <v>311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5" t="str">
        <f t="shared" si="3"/>
        <v/>
      </c>
      <c r="AU75" s="27" t="str">
        <f t="shared" si="4"/>
        <v/>
      </c>
      <c r="AV75" s="25" t="str">
        <f t="shared" si="5"/>
        <v/>
      </c>
    </row>
    <row r="76" spans="1:48">
      <c r="A76">
        <v>74</v>
      </c>
      <c r="B76">
        <v>14</v>
      </c>
      <c r="C76" s="2" t="s">
        <v>17</v>
      </c>
      <c r="D76" t="s">
        <v>312</v>
      </c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5" t="str">
        <f t="shared" si="3"/>
        <v/>
      </c>
      <c r="AU76" s="27" t="str">
        <f t="shared" si="4"/>
        <v/>
      </c>
      <c r="AV76" s="25" t="str">
        <f t="shared" si="5"/>
        <v/>
      </c>
    </row>
    <row r="77" spans="1:48">
      <c r="A77">
        <v>75</v>
      </c>
      <c r="B77">
        <v>15</v>
      </c>
      <c r="C77" s="2" t="s">
        <v>17</v>
      </c>
      <c r="D77" t="s">
        <v>313</v>
      </c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5" t="str">
        <f t="shared" si="3"/>
        <v/>
      </c>
      <c r="AU77" s="27" t="str">
        <f t="shared" si="4"/>
        <v/>
      </c>
      <c r="AV77" s="25" t="str">
        <f t="shared" si="5"/>
        <v/>
      </c>
    </row>
    <row r="78" spans="1:48">
      <c r="A78" s="29">
        <v>76</v>
      </c>
      <c r="B78" s="29">
        <v>1</v>
      </c>
      <c r="C78" s="30" t="s">
        <v>17</v>
      </c>
      <c r="D78" s="29" t="s">
        <v>314</v>
      </c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5" t="str">
        <f t="shared" si="3"/>
        <v/>
      </c>
      <c r="AU78" s="27" t="str">
        <f t="shared" si="4"/>
        <v/>
      </c>
      <c r="AV78" s="25" t="str">
        <f t="shared" si="5"/>
        <v/>
      </c>
    </row>
    <row r="79" spans="1:48">
      <c r="A79" s="29">
        <v>77</v>
      </c>
      <c r="B79" s="29">
        <v>2</v>
      </c>
      <c r="C79" s="30" t="s">
        <v>17</v>
      </c>
      <c r="D79" s="29" t="s">
        <v>322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5" t="str">
        <f t="shared" si="3"/>
        <v/>
      </c>
      <c r="AU79" s="27" t="str">
        <f t="shared" si="4"/>
        <v/>
      </c>
      <c r="AV79" s="25" t="str">
        <f t="shared" si="5"/>
        <v/>
      </c>
    </row>
    <row r="80" spans="1:48">
      <c r="A80" s="29">
        <v>78</v>
      </c>
      <c r="B80" s="29">
        <v>3</v>
      </c>
      <c r="C80" s="30" t="s">
        <v>17</v>
      </c>
      <c r="D80" s="29" t="s">
        <v>315</v>
      </c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5" t="str">
        <f t="shared" si="3"/>
        <v/>
      </c>
      <c r="AU80" s="27" t="str">
        <f t="shared" si="4"/>
        <v/>
      </c>
      <c r="AV80" s="25" t="str">
        <f t="shared" si="5"/>
        <v/>
      </c>
    </row>
    <row r="81" spans="1:48">
      <c r="A81" s="29">
        <v>79</v>
      </c>
      <c r="B81" s="29">
        <v>4</v>
      </c>
      <c r="C81" s="30" t="s">
        <v>17</v>
      </c>
      <c r="D81" s="29" t="s">
        <v>316</v>
      </c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5" t="str">
        <f t="shared" si="3"/>
        <v/>
      </c>
      <c r="AU81" s="27" t="str">
        <f t="shared" si="4"/>
        <v/>
      </c>
      <c r="AV81" s="25" t="str">
        <f t="shared" si="5"/>
        <v/>
      </c>
    </row>
    <row r="82" spans="1:48">
      <c r="A82" s="29">
        <v>80</v>
      </c>
      <c r="B82" s="29">
        <v>5</v>
      </c>
      <c r="C82" s="30" t="s">
        <v>17</v>
      </c>
      <c r="D82" s="29" t="s">
        <v>317</v>
      </c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5" t="str">
        <f t="shared" si="3"/>
        <v/>
      </c>
      <c r="AU82" s="27" t="str">
        <f t="shared" si="4"/>
        <v/>
      </c>
      <c r="AV82" s="25" t="str">
        <f t="shared" si="5"/>
        <v/>
      </c>
    </row>
    <row r="83" spans="1:48">
      <c r="A83" s="29">
        <v>81</v>
      </c>
      <c r="B83" s="29">
        <v>6</v>
      </c>
      <c r="C83" s="30" t="s">
        <v>17</v>
      </c>
      <c r="D83" s="29" t="s">
        <v>318</v>
      </c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5" t="str">
        <f t="shared" si="3"/>
        <v/>
      </c>
      <c r="AU83" s="27" t="str">
        <f t="shared" si="4"/>
        <v/>
      </c>
      <c r="AV83" s="25" t="str">
        <f t="shared" si="5"/>
        <v/>
      </c>
    </row>
    <row r="84" spans="1:48">
      <c r="A84" s="29">
        <v>82</v>
      </c>
      <c r="B84" s="29">
        <v>7</v>
      </c>
      <c r="C84" s="30" t="s">
        <v>17</v>
      </c>
      <c r="D84" s="29" t="s">
        <v>319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5" t="str">
        <f t="shared" si="3"/>
        <v/>
      </c>
      <c r="AU84" s="27" t="str">
        <f t="shared" si="4"/>
        <v/>
      </c>
      <c r="AV84" s="25" t="str">
        <f t="shared" si="5"/>
        <v/>
      </c>
    </row>
    <row r="85" spans="1:48">
      <c r="A85" s="29">
        <v>83</v>
      </c>
      <c r="B85" s="29">
        <v>8</v>
      </c>
      <c r="C85" s="30" t="s">
        <v>17</v>
      </c>
      <c r="D85" s="29" t="s">
        <v>320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5" t="str">
        <f t="shared" si="3"/>
        <v/>
      </c>
      <c r="AU85" s="27" t="str">
        <f t="shared" si="4"/>
        <v/>
      </c>
      <c r="AV85" s="25" t="str">
        <f t="shared" si="5"/>
        <v/>
      </c>
    </row>
    <row r="86" spans="1:48">
      <c r="A86" s="29">
        <v>84</v>
      </c>
      <c r="B86" s="29">
        <v>9</v>
      </c>
      <c r="C86" s="30" t="s">
        <v>17</v>
      </c>
      <c r="D86" s="29" t="s">
        <v>321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5" t="str">
        <f t="shared" si="3"/>
        <v/>
      </c>
      <c r="AU86" s="27" t="str">
        <f t="shared" si="4"/>
        <v/>
      </c>
      <c r="AV86" s="25" t="str">
        <f t="shared" si="5"/>
        <v/>
      </c>
    </row>
    <row r="87" spans="1:48">
      <c r="A87" s="29">
        <v>85</v>
      </c>
      <c r="B87" s="29">
        <v>10</v>
      </c>
      <c r="C87" s="30" t="s">
        <v>17</v>
      </c>
      <c r="D87" s="29" t="s">
        <v>323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5" t="str">
        <f t="shared" si="3"/>
        <v/>
      </c>
      <c r="AU87" s="27" t="str">
        <f t="shared" si="4"/>
        <v/>
      </c>
      <c r="AV87" s="25" t="str">
        <f t="shared" si="5"/>
        <v/>
      </c>
    </row>
    <row r="88" spans="1:48">
      <c r="A88" s="29">
        <v>86</v>
      </c>
      <c r="B88" s="29">
        <v>11</v>
      </c>
      <c r="C88" s="30" t="s">
        <v>17</v>
      </c>
      <c r="D88" s="29" t="s">
        <v>324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5" t="str">
        <f t="shared" si="3"/>
        <v/>
      </c>
      <c r="AU88" s="27" t="str">
        <f t="shared" si="4"/>
        <v/>
      </c>
      <c r="AV88" s="25" t="str">
        <f t="shared" si="5"/>
        <v/>
      </c>
    </row>
    <row r="89" spans="1:48">
      <c r="A89" s="29">
        <v>87</v>
      </c>
      <c r="B89" s="29">
        <v>12</v>
      </c>
      <c r="C89" s="30" t="s">
        <v>17</v>
      </c>
      <c r="D89" s="29" t="s">
        <v>325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5" t="str">
        <f t="shared" si="3"/>
        <v/>
      </c>
      <c r="AU89" s="27" t="str">
        <f t="shared" si="4"/>
        <v/>
      </c>
      <c r="AV89" s="25" t="str">
        <f t="shared" si="5"/>
        <v/>
      </c>
    </row>
    <row r="90" spans="1:48">
      <c r="A90" s="29">
        <v>88</v>
      </c>
      <c r="B90" s="29">
        <v>13</v>
      </c>
      <c r="C90" s="30" t="s">
        <v>17</v>
      </c>
      <c r="D90" s="29" t="s">
        <v>326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5" t="str">
        <f t="shared" si="3"/>
        <v/>
      </c>
      <c r="AU90" s="27" t="str">
        <f t="shared" si="4"/>
        <v/>
      </c>
      <c r="AV90" s="25" t="str">
        <f t="shared" si="5"/>
        <v/>
      </c>
    </row>
    <row r="91" spans="1:48">
      <c r="A91" s="29">
        <v>89</v>
      </c>
      <c r="B91" s="29">
        <v>14</v>
      </c>
      <c r="C91" s="30" t="s">
        <v>17</v>
      </c>
      <c r="D91" s="29" t="s">
        <v>327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5" t="str">
        <f t="shared" si="3"/>
        <v/>
      </c>
      <c r="AU91" s="27" t="str">
        <f t="shared" si="4"/>
        <v/>
      </c>
      <c r="AV91" s="25" t="str">
        <f t="shared" si="5"/>
        <v/>
      </c>
    </row>
    <row r="92" spans="1:48">
      <c r="A92" s="29">
        <v>90</v>
      </c>
      <c r="B92" s="29">
        <v>15</v>
      </c>
      <c r="C92" s="30" t="s">
        <v>17</v>
      </c>
      <c r="D92" s="29" t="s">
        <v>328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5" t="str">
        <f t="shared" si="3"/>
        <v/>
      </c>
      <c r="AU92" s="27" t="str">
        <f t="shared" si="4"/>
        <v/>
      </c>
      <c r="AV92" s="25" t="str">
        <f t="shared" si="5"/>
        <v/>
      </c>
    </row>
    <row r="93" spans="1:48">
      <c r="A93">
        <v>91</v>
      </c>
      <c r="B93">
        <v>1</v>
      </c>
      <c r="C93" s="2" t="s">
        <v>18</v>
      </c>
      <c r="D93" t="s">
        <v>329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5" t="str">
        <f t="shared" si="3"/>
        <v/>
      </c>
      <c r="AU93" s="27" t="str">
        <f t="shared" si="4"/>
        <v/>
      </c>
      <c r="AV93" s="25" t="str">
        <f t="shared" si="5"/>
        <v/>
      </c>
    </row>
    <row r="94" spans="1:48">
      <c r="A94">
        <v>92</v>
      </c>
      <c r="B94">
        <v>2</v>
      </c>
      <c r="C94" s="2" t="s">
        <v>18</v>
      </c>
      <c r="D94" t="s">
        <v>330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5" t="str">
        <f t="shared" si="3"/>
        <v/>
      </c>
      <c r="AU94" s="27" t="str">
        <f t="shared" si="4"/>
        <v/>
      </c>
      <c r="AV94" s="25" t="str">
        <f t="shared" si="5"/>
        <v/>
      </c>
    </row>
    <row r="95" spans="1:48">
      <c r="A95">
        <v>93</v>
      </c>
      <c r="B95">
        <v>3</v>
      </c>
      <c r="C95" s="2" t="s">
        <v>18</v>
      </c>
      <c r="D95" t="s">
        <v>331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5" t="str">
        <f t="shared" si="3"/>
        <v/>
      </c>
      <c r="AU95" s="27" t="str">
        <f t="shared" si="4"/>
        <v/>
      </c>
      <c r="AV95" s="25" t="str">
        <f t="shared" si="5"/>
        <v/>
      </c>
    </row>
    <row r="96" spans="1:48">
      <c r="A96">
        <v>94</v>
      </c>
      <c r="B96">
        <v>4</v>
      </c>
      <c r="C96" s="2" t="s">
        <v>18</v>
      </c>
      <c r="D96" t="s">
        <v>332</v>
      </c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5" t="str">
        <f t="shared" si="3"/>
        <v/>
      </c>
      <c r="AU96" s="27" t="str">
        <f t="shared" si="4"/>
        <v/>
      </c>
      <c r="AV96" s="25" t="str">
        <f t="shared" si="5"/>
        <v/>
      </c>
    </row>
    <row r="97" spans="1:48">
      <c r="A97">
        <v>95</v>
      </c>
      <c r="B97">
        <v>5</v>
      </c>
      <c r="C97" s="2" t="s">
        <v>18</v>
      </c>
      <c r="D97" t="s">
        <v>333</v>
      </c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5" t="str">
        <f t="shared" si="3"/>
        <v/>
      </c>
      <c r="AU97" s="27" t="str">
        <f t="shared" si="4"/>
        <v/>
      </c>
      <c r="AV97" s="25" t="str">
        <f t="shared" si="5"/>
        <v/>
      </c>
    </row>
    <row r="98" spans="1:48">
      <c r="A98">
        <v>96</v>
      </c>
      <c r="B98">
        <v>6</v>
      </c>
      <c r="C98" s="2" t="s">
        <v>18</v>
      </c>
      <c r="D98" t="s">
        <v>334</v>
      </c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5" t="str">
        <f t="shared" si="3"/>
        <v/>
      </c>
      <c r="AU98" s="27" t="str">
        <f t="shared" si="4"/>
        <v/>
      </c>
      <c r="AV98" s="25" t="str">
        <f t="shared" si="5"/>
        <v/>
      </c>
    </row>
    <row r="99" spans="1:48">
      <c r="A99">
        <v>97</v>
      </c>
      <c r="B99">
        <v>7</v>
      </c>
      <c r="C99" s="2" t="s">
        <v>18</v>
      </c>
      <c r="D99" t="s">
        <v>335</v>
      </c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5" t="str">
        <f t="shared" si="3"/>
        <v/>
      </c>
      <c r="AU99" s="27" t="str">
        <f t="shared" si="4"/>
        <v/>
      </c>
      <c r="AV99" s="25" t="str">
        <f t="shared" si="5"/>
        <v/>
      </c>
    </row>
    <row r="100" spans="1:48">
      <c r="A100">
        <v>98</v>
      </c>
      <c r="B100">
        <v>8</v>
      </c>
      <c r="C100" s="2" t="s">
        <v>18</v>
      </c>
      <c r="D100" t="s">
        <v>336</v>
      </c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5" t="str">
        <f t="shared" si="3"/>
        <v/>
      </c>
      <c r="AU100" s="27" t="str">
        <f t="shared" si="4"/>
        <v/>
      </c>
      <c r="AV100" s="25" t="str">
        <f t="shared" si="5"/>
        <v/>
      </c>
    </row>
    <row r="101" spans="1:48">
      <c r="A101">
        <v>99</v>
      </c>
      <c r="B101">
        <v>9</v>
      </c>
      <c r="C101" s="2" t="s">
        <v>18</v>
      </c>
      <c r="D101" t="s">
        <v>337</v>
      </c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5" t="str">
        <f t="shared" si="3"/>
        <v/>
      </c>
      <c r="AU101" s="27" t="str">
        <f t="shared" si="4"/>
        <v/>
      </c>
      <c r="AV101" s="25" t="str">
        <f t="shared" si="5"/>
        <v/>
      </c>
    </row>
    <row r="102" spans="1:48">
      <c r="A102">
        <v>100</v>
      </c>
      <c r="B102">
        <v>10</v>
      </c>
      <c r="C102" s="2" t="s">
        <v>18</v>
      </c>
      <c r="D102" t="s">
        <v>338</v>
      </c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5" t="str">
        <f t="shared" si="3"/>
        <v/>
      </c>
      <c r="AU102" s="27" t="str">
        <f t="shared" si="4"/>
        <v/>
      </c>
      <c r="AV102" s="25" t="str">
        <f t="shared" si="5"/>
        <v/>
      </c>
    </row>
    <row r="103" spans="1:48">
      <c r="A103">
        <v>101</v>
      </c>
      <c r="B103">
        <v>11</v>
      </c>
      <c r="C103" s="2" t="s">
        <v>18</v>
      </c>
      <c r="D103" t="s">
        <v>339</v>
      </c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5" t="str">
        <f t="shared" si="3"/>
        <v/>
      </c>
      <c r="AU103" s="27" t="str">
        <f t="shared" si="4"/>
        <v/>
      </c>
      <c r="AV103" s="25" t="str">
        <f t="shared" si="5"/>
        <v/>
      </c>
    </row>
    <row r="104" spans="1:48">
      <c r="A104">
        <v>102</v>
      </c>
      <c r="B104">
        <v>12</v>
      </c>
      <c r="C104" s="2" t="s">
        <v>18</v>
      </c>
      <c r="D104" t="s">
        <v>340</v>
      </c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5" t="str">
        <f t="shared" si="3"/>
        <v/>
      </c>
      <c r="AU104" s="27" t="str">
        <f t="shared" si="4"/>
        <v/>
      </c>
      <c r="AV104" s="25" t="str">
        <f t="shared" si="5"/>
        <v/>
      </c>
    </row>
    <row r="105" spans="1:48">
      <c r="A105">
        <v>103</v>
      </c>
      <c r="B105">
        <v>13</v>
      </c>
      <c r="C105" s="2" t="s">
        <v>18</v>
      </c>
      <c r="D105" t="s">
        <v>341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5" t="str">
        <f t="shared" si="3"/>
        <v/>
      </c>
      <c r="AU105" s="27" t="str">
        <f t="shared" si="4"/>
        <v/>
      </c>
      <c r="AV105" s="25" t="str">
        <f t="shared" si="5"/>
        <v/>
      </c>
    </row>
    <row r="106" spans="1:48">
      <c r="A106">
        <v>104</v>
      </c>
      <c r="B106">
        <v>14</v>
      </c>
      <c r="C106" s="2" t="s">
        <v>18</v>
      </c>
      <c r="D106" t="s">
        <v>342</v>
      </c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5" t="str">
        <f t="shared" si="3"/>
        <v/>
      </c>
      <c r="AU106" s="27" t="str">
        <f t="shared" si="4"/>
        <v/>
      </c>
      <c r="AV106" s="25" t="str">
        <f t="shared" si="5"/>
        <v/>
      </c>
    </row>
    <row r="107" spans="1:48">
      <c r="A107">
        <v>105</v>
      </c>
      <c r="B107">
        <v>15</v>
      </c>
      <c r="C107" s="2" t="s">
        <v>18</v>
      </c>
      <c r="D107" t="s">
        <v>343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5" t="str">
        <f t="shared" si="3"/>
        <v/>
      </c>
      <c r="AU107" s="27" t="str">
        <f t="shared" si="4"/>
        <v/>
      </c>
      <c r="AV107" s="25" t="str">
        <f t="shared" si="5"/>
        <v/>
      </c>
    </row>
    <row r="109" spans="1:48">
      <c r="D109" t="s">
        <v>384</v>
      </c>
      <c r="E109" s="25" t="str">
        <f t="shared" ref="E109:W109" si="6">IF(COUNT(E3:E107)=0,"",AVERAGE(E3:E107))</f>
        <v/>
      </c>
      <c r="F109" s="25" t="str">
        <f t="shared" si="6"/>
        <v/>
      </c>
      <c r="G109" s="25" t="str">
        <f t="shared" si="6"/>
        <v/>
      </c>
      <c r="H109" s="25" t="str">
        <f t="shared" si="6"/>
        <v/>
      </c>
      <c r="I109" s="25" t="str">
        <f t="shared" si="6"/>
        <v/>
      </c>
      <c r="J109" s="25" t="str">
        <f t="shared" si="6"/>
        <v/>
      </c>
      <c r="K109" s="25" t="str">
        <f t="shared" si="6"/>
        <v/>
      </c>
      <c r="L109" s="25" t="str">
        <f t="shared" si="6"/>
        <v/>
      </c>
      <c r="M109" s="25" t="str">
        <f t="shared" si="6"/>
        <v/>
      </c>
      <c r="N109" s="25" t="str">
        <f t="shared" si="6"/>
        <v/>
      </c>
      <c r="O109" s="25" t="str">
        <f t="shared" si="6"/>
        <v/>
      </c>
      <c r="P109" s="25" t="str">
        <f t="shared" si="6"/>
        <v/>
      </c>
      <c r="Q109" s="25" t="str">
        <f t="shared" si="6"/>
        <v/>
      </c>
      <c r="R109" s="25" t="str">
        <f t="shared" si="6"/>
        <v/>
      </c>
      <c r="S109" s="25" t="str">
        <f t="shared" si="6"/>
        <v/>
      </c>
      <c r="T109" s="25" t="str">
        <f t="shared" si="6"/>
        <v/>
      </c>
      <c r="U109" s="25" t="str">
        <f t="shared" si="6"/>
        <v/>
      </c>
      <c r="V109" s="25" t="str">
        <f t="shared" si="6"/>
        <v/>
      </c>
      <c r="W109" s="25" t="str">
        <f t="shared" si="6"/>
        <v/>
      </c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 t="str">
        <f>IF(COUNT(AR3:AR107)=0,"",AVERAGE(AR3:AR107))</f>
        <v/>
      </c>
      <c r="AS109" s="25"/>
    </row>
    <row r="110" spans="1:48">
      <c r="D110" t="s">
        <v>385</v>
      </c>
      <c r="E110" t="str">
        <f t="shared" ref="E110:W110" si="7">IF(COUNT(E3:E107)=0,"",COUNT(E3:E107))</f>
        <v/>
      </c>
      <c r="F110" t="str">
        <f t="shared" si="7"/>
        <v/>
      </c>
      <c r="G110" t="str">
        <f t="shared" si="7"/>
        <v/>
      </c>
      <c r="H110" t="str">
        <f t="shared" si="7"/>
        <v/>
      </c>
      <c r="I110" t="str">
        <f t="shared" si="7"/>
        <v/>
      </c>
      <c r="J110" t="str">
        <f t="shared" si="7"/>
        <v/>
      </c>
      <c r="K110" t="str">
        <f t="shared" si="7"/>
        <v/>
      </c>
      <c r="L110" t="str">
        <f t="shared" si="7"/>
        <v/>
      </c>
      <c r="M110" t="str">
        <f t="shared" si="7"/>
        <v/>
      </c>
      <c r="N110" t="str">
        <f t="shared" si="7"/>
        <v/>
      </c>
      <c r="O110" t="str">
        <f t="shared" si="7"/>
        <v/>
      </c>
      <c r="P110" t="str">
        <f t="shared" si="7"/>
        <v/>
      </c>
      <c r="Q110" t="str">
        <f t="shared" si="7"/>
        <v/>
      </c>
      <c r="R110" t="str">
        <f t="shared" si="7"/>
        <v/>
      </c>
      <c r="S110" t="str">
        <f t="shared" si="7"/>
        <v/>
      </c>
      <c r="T110" t="str">
        <f t="shared" si="7"/>
        <v/>
      </c>
      <c r="U110" t="str">
        <f t="shared" si="7"/>
        <v/>
      </c>
      <c r="V110" t="str">
        <f t="shared" si="7"/>
        <v/>
      </c>
      <c r="W110" t="str">
        <f t="shared" si="7"/>
        <v/>
      </c>
      <c r="AR110" t="str">
        <f>IF(COUNT(AR3:AR107)=0,"",COUNT(AR3:AR107))</f>
        <v/>
      </c>
    </row>
    <row r="111" spans="1:48">
      <c r="D111" t="s">
        <v>386</v>
      </c>
      <c r="E111" s="25" t="str">
        <f t="shared" ref="E111:W111" si="8">IF(COUNT(E3:E107)=0,"",STDEV(E3:E107))</f>
        <v/>
      </c>
      <c r="F111" s="25" t="str">
        <f t="shared" si="8"/>
        <v/>
      </c>
      <c r="G111" s="25" t="str">
        <f t="shared" si="8"/>
        <v/>
      </c>
      <c r="H111" s="25" t="str">
        <f t="shared" si="8"/>
        <v/>
      </c>
      <c r="I111" s="25" t="str">
        <f t="shared" si="8"/>
        <v/>
      </c>
      <c r="J111" s="25" t="str">
        <f t="shared" si="8"/>
        <v/>
      </c>
      <c r="K111" s="25" t="str">
        <f t="shared" si="8"/>
        <v/>
      </c>
      <c r="L111" s="25" t="str">
        <f t="shared" si="8"/>
        <v/>
      </c>
      <c r="M111" s="25" t="str">
        <f t="shared" si="8"/>
        <v/>
      </c>
      <c r="N111" s="25" t="str">
        <f t="shared" si="8"/>
        <v/>
      </c>
      <c r="O111" s="25" t="str">
        <f t="shared" si="8"/>
        <v/>
      </c>
      <c r="P111" s="25" t="str">
        <f t="shared" si="8"/>
        <v/>
      </c>
      <c r="Q111" s="25" t="str">
        <f t="shared" si="8"/>
        <v/>
      </c>
      <c r="R111" s="25" t="str">
        <f t="shared" si="8"/>
        <v/>
      </c>
      <c r="S111" s="25" t="str">
        <f t="shared" si="8"/>
        <v/>
      </c>
      <c r="T111" s="25" t="str">
        <f t="shared" si="8"/>
        <v/>
      </c>
      <c r="U111" s="25" t="str">
        <f t="shared" si="8"/>
        <v/>
      </c>
      <c r="V111" s="25" t="str">
        <f t="shared" si="8"/>
        <v/>
      </c>
      <c r="W111" s="25" t="str">
        <f t="shared" si="8"/>
        <v/>
      </c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 t="str">
        <f>IF(COUNT(AR3:AR107)=0,"",STDEV(AR3:AR107))</f>
        <v/>
      </c>
      <c r="AS111" s="2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X38"/>
  <sheetViews>
    <sheetView workbookViewId="0">
      <pane xSplit="2" ySplit="3" topLeftCell="AO4" activePane="bottomRight" state="frozen"/>
      <selection pane="topRight" activeCell="C1" sqref="C1"/>
      <selection pane="bottomLeft" activeCell="A4" sqref="A4"/>
      <selection pane="bottomRight" activeCell="AO13" sqref="AO13"/>
    </sheetView>
  </sheetViews>
  <sheetFormatPr baseColWidth="10" defaultColWidth="9.140625" defaultRowHeight="15"/>
  <cols>
    <col min="1" max="1" width="7.7109375" customWidth="1"/>
    <col min="2" max="2" width="11.5703125" customWidth="1"/>
    <col min="3" max="3" width="11.85546875" customWidth="1"/>
    <col min="4" max="4" width="18.140625" customWidth="1"/>
    <col min="5" max="5" width="19.140625" customWidth="1"/>
    <col min="6" max="6" width="9.140625" customWidth="1"/>
    <col min="8" max="10" width="9.140625" customWidth="1"/>
    <col min="40" max="40" width="9.140625" hidden="1" customWidth="1"/>
  </cols>
  <sheetData>
    <row r="1" spans="1:102" s="48" customFormat="1">
      <c r="L1" s="49" t="s">
        <v>422</v>
      </c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 t="s">
        <v>423</v>
      </c>
      <c r="Z1" s="49" t="s">
        <v>422</v>
      </c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 t="s">
        <v>423</v>
      </c>
      <c r="AN1" s="49"/>
      <c r="AO1" s="49" t="s">
        <v>422</v>
      </c>
      <c r="AP1" s="49"/>
      <c r="AQ1" s="49"/>
      <c r="AR1" s="49"/>
      <c r="AS1" s="49"/>
      <c r="AT1" s="49"/>
      <c r="AU1" s="49"/>
      <c r="AV1" s="49"/>
      <c r="AW1" s="49"/>
      <c r="AX1" s="49" t="s">
        <v>423</v>
      </c>
      <c r="AY1" s="49" t="s">
        <v>422</v>
      </c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 t="s">
        <v>423</v>
      </c>
      <c r="BK1" s="49" t="s">
        <v>422</v>
      </c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 t="s">
        <v>423</v>
      </c>
      <c r="BX1" s="49" t="s">
        <v>422</v>
      </c>
      <c r="BY1" s="49"/>
      <c r="BZ1" s="49"/>
      <c r="CA1" s="49"/>
      <c r="CB1" s="49"/>
      <c r="CC1" s="49"/>
      <c r="CD1" s="49"/>
      <c r="CE1" s="49"/>
      <c r="CF1" s="49"/>
      <c r="CG1" s="49" t="s">
        <v>423</v>
      </c>
      <c r="CH1" s="49" t="s">
        <v>422</v>
      </c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 t="s">
        <v>423</v>
      </c>
      <c r="CU1" s="49" t="s">
        <v>424</v>
      </c>
      <c r="CV1" s="49" t="s">
        <v>425</v>
      </c>
      <c r="CW1" s="49" t="s">
        <v>426</v>
      </c>
      <c r="CX1" s="49" t="s">
        <v>427</v>
      </c>
    </row>
    <row r="2" spans="1:102" s="48" customFormat="1">
      <c r="B2" s="49" t="s">
        <v>428</v>
      </c>
      <c r="C2" s="49" t="s">
        <v>429</v>
      </c>
      <c r="D2" s="49" t="s">
        <v>430</v>
      </c>
      <c r="E2" s="49" t="s">
        <v>431</v>
      </c>
      <c r="F2" s="49" t="s">
        <v>432</v>
      </c>
      <c r="G2" s="49" t="s">
        <v>433</v>
      </c>
      <c r="H2" s="49" t="s">
        <v>434</v>
      </c>
      <c r="I2" s="49" t="s">
        <v>435</v>
      </c>
      <c r="J2" s="49" t="s">
        <v>436</v>
      </c>
      <c r="K2" s="49" t="s">
        <v>437</v>
      </c>
      <c r="L2" s="49" t="s">
        <v>37</v>
      </c>
      <c r="M2" s="49" t="s">
        <v>38</v>
      </c>
      <c r="N2" s="49" t="s">
        <v>143</v>
      </c>
      <c r="O2" s="49" t="s">
        <v>9</v>
      </c>
      <c r="P2" s="49" t="s">
        <v>10</v>
      </c>
      <c r="Q2" s="49" t="s">
        <v>39</v>
      </c>
      <c r="R2" s="49" t="s">
        <v>40</v>
      </c>
      <c r="S2" s="49" t="s">
        <v>11</v>
      </c>
      <c r="T2" s="49" t="s">
        <v>12</v>
      </c>
      <c r="U2" s="49" t="s">
        <v>41</v>
      </c>
      <c r="V2" s="49" t="s">
        <v>438</v>
      </c>
      <c r="W2" s="49" t="s">
        <v>146</v>
      </c>
      <c r="X2" s="49" t="s">
        <v>439</v>
      </c>
      <c r="Y2" s="49" t="s">
        <v>440</v>
      </c>
      <c r="Z2" s="49" t="s">
        <v>61</v>
      </c>
      <c r="AA2" s="49" t="s">
        <v>85</v>
      </c>
      <c r="AB2" s="49" t="s">
        <v>441</v>
      </c>
      <c r="AC2" s="49" t="s">
        <v>43</v>
      </c>
      <c r="AD2" s="49" t="s">
        <v>44</v>
      </c>
      <c r="AE2" s="49" t="s">
        <v>21</v>
      </c>
      <c r="AF2" s="49" t="s">
        <v>91</v>
      </c>
      <c r="AG2" s="49" t="s">
        <v>92</v>
      </c>
      <c r="AH2" s="49" t="s">
        <v>62</v>
      </c>
      <c r="AI2" s="49" t="s">
        <v>63</v>
      </c>
      <c r="AJ2" s="49" t="s">
        <v>45</v>
      </c>
      <c r="AK2" s="49" t="s">
        <v>58</v>
      </c>
      <c r="AL2" s="49" t="s">
        <v>142</v>
      </c>
      <c r="AM2" s="49" t="s">
        <v>440</v>
      </c>
      <c r="AN2" s="49"/>
      <c r="AO2" s="49" t="s">
        <v>156</v>
      </c>
      <c r="AP2" s="49" t="s">
        <v>147</v>
      </c>
      <c r="AQ2" s="49" t="s">
        <v>66</v>
      </c>
      <c r="AR2" s="49" t="s">
        <v>65</v>
      </c>
      <c r="AS2" s="49" t="s">
        <v>149</v>
      </c>
      <c r="AT2" s="49" t="s">
        <v>2</v>
      </c>
      <c r="AU2" s="49" t="s">
        <v>67</v>
      </c>
      <c r="AV2" s="49" t="s">
        <v>150</v>
      </c>
      <c r="AW2" s="49" t="s">
        <v>68</v>
      </c>
      <c r="AX2" s="49" t="s">
        <v>440</v>
      </c>
      <c r="AY2" s="49" t="s">
        <v>158</v>
      </c>
      <c r="AZ2" s="49" t="s">
        <v>49</v>
      </c>
      <c r="BA2" s="49" t="s">
        <v>50</v>
      </c>
      <c r="BB2" s="49" t="s">
        <v>23</v>
      </c>
      <c r="BC2" s="49" t="s">
        <v>24</v>
      </c>
      <c r="BD2" s="49" t="s">
        <v>25</v>
      </c>
      <c r="BE2" s="49" t="s">
        <v>69</v>
      </c>
      <c r="BF2" s="49" t="s">
        <v>51</v>
      </c>
      <c r="BG2" s="49" t="s">
        <v>26</v>
      </c>
      <c r="BH2" s="49" t="s">
        <v>144</v>
      </c>
      <c r="BI2" s="49" t="s">
        <v>27</v>
      </c>
      <c r="BJ2" s="49" t="s">
        <v>440</v>
      </c>
      <c r="BK2" s="49" t="s">
        <v>52</v>
      </c>
      <c r="BL2" s="49" t="s">
        <v>14</v>
      </c>
      <c r="BM2" s="49" t="s">
        <v>15</v>
      </c>
      <c r="BN2" s="49" t="s">
        <v>53</v>
      </c>
      <c r="BO2" s="49" t="s">
        <v>54</v>
      </c>
      <c r="BP2" s="49" t="s">
        <v>16</v>
      </c>
      <c r="BQ2" s="49" t="s">
        <v>55</v>
      </c>
      <c r="BR2" s="49" t="s">
        <v>151</v>
      </c>
      <c r="BS2" s="49" t="s">
        <v>127</v>
      </c>
      <c r="BT2" s="49" t="s">
        <v>153</v>
      </c>
      <c r="BU2" s="49" t="s">
        <v>155</v>
      </c>
      <c r="BV2" s="49" t="s">
        <v>154</v>
      </c>
      <c r="BW2" s="49" t="s">
        <v>440</v>
      </c>
      <c r="BX2" s="49" t="s">
        <v>132</v>
      </c>
      <c r="BY2" s="49" t="s">
        <v>134</v>
      </c>
      <c r="BZ2" s="49" t="s">
        <v>56</v>
      </c>
      <c r="CA2" s="49" t="s">
        <v>136</v>
      </c>
      <c r="CB2" s="49" t="s">
        <v>70</v>
      </c>
      <c r="CC2" s="49" t="s">
        <v>36</v>
      </c>
      <c r="CD2" s="49" t="s">
        <v>159</v>
      </c>
      <c r="CE2" s="49" t="s">
        <v>167</v>
      </c>
      <c r="CF2" s="49" t="s">
        <v>160</v>
      </c>
      <c r="CG2" s="49" t="s">
        <v>440</v>
      </c>
      <c r="CH2" s="49" t="s">
        <v>442</v>
      </c>
      <c r="CI2" s="49" t="s">
        <v>443</v>
      </c>
      <c r="CJ2" s="49" t="s">
        <v>30</v>
      </c>
      <c r="CK2" s="49" t="s">
        <v>141</v>
      </c>
      <c r="CL2" s="49" t="s">
        <v>31</v>
      </c>
      <c r="CM2" s="49" t="s">
        <v>46</v>
      </c>
      <c r="CN2" s="49" t="s">
        <v>47</v>
      </c>
      <c r="CO2" s="49" t="s">
        <v>48</v>
      </c>
      <c r="CP2" s="49" t="s">
        <v>32</v>
      </c>
      <c r="CQ2" s="49" t="s">
        <v>33</v>
      </c>
      <c r="CR2" s="49" t="s">
        <v>34</v>
      </c>
      <c r="CS2" s="49" t="s">
        <v>64</v>
      </c>
      <c r="CT2" s="49" t="s">
        <v>440</v>
      </c>
      <c r="CU2" s="49" t="s">
        <v>444</v>
      </c>
      <c r="CV2" s="49" t="s">
        <v>444</v>
      </c>
      <c r="CW2" s="49" t="s">
        <v>444</v>
      </c>
      <c r="CX2" s="49" t="s">
        <v>440</v>
      </c>
    </row>
    <row r="3" spans="1:102" s="51" customFormat="1" ht="12">
      <c r="A3" s="50" t="s">
        <v>445</v>
      </c>
      <c r="B3" s="51" t="s">
        <v>447</v>
      </c>
      <c r="C3" s="51" t="s">
        <v>448</v>
      </c>
      <c r="D3" s="51" t="s">
        <v>449</v>
      </c>
      <c r="E3" s="51" t="s">
        <v>450</v>
      </c>
      <c r="F3" s="51" t="s">
        <v>451</v>
      </c>
      <c r="G3" s="51" t="s">
        <v>452</v>
      </c>
      <c r="H3" s="51" t="s">
        <v>453</v>
      </c>
      <c r="I3" s="51" t="s">
        <v>454</v>
      </c>
      <c r="J3" s="51" t="s">
        <v>455</v>
      </c>
      <c r="K3" s="51" t="s">
        <v>456</v>
      </c>
      <c r="L3" s="52" t="s">
        <v>239</v>
      </c>
      <c r="M3" s="52" t="s">
        <v>240</v>
      </c>
      <c r="N3" s="52" t="s">
        <v>241</v>
      </c>
      <c r="O3" s="52" t="s">
        <v>242</v>
      </c>
      <c r="P3" s="52" t="s">
        <v>243</v>
      </c>
      <c r="Q3" s="52" t="s">
        <v>244</v>
      </c>
      <c r="R3" s="52" t="s">
        <v>245</v>
      </c>
      <c r="S3" s="52" t="s">
        <v>246</v>
      </c>
      <c r="T3" s="52" t="s">
        <v>247</v>
      </c>
      <c r="U3" s="52" t="s">
        <v>248</v>
      </c>
      <c r="V3" s="52" t="s">
        <v>249</v>
      </c>
      <c r="W3" s="52" t="s">
        <v>250</v>
      </c>
      <c r="X3" s="52" t="s">
        <v>251</v>
      </c>
      <c r="Y3" s="52" t="s">
        <v>457</v>
      </c>
      <c r="Z3" s="53" t="s">
        <v>255</v>
      </c>
      <c r="AA3" s="53" t="s">
        <v>254</v>
      </c>
      <c r="AB3" s="53" t="s">
        <v>256</v>
      </c>
      <c r="AC3" s="53" t="s">
        <v>257</v>
      </c>
      <c r="AD3" s="53" t="s">
        <v>258</v>
      </c>
      <c r="AE3" s="53" t="s">
        <v>259</v>
      </c>
      <c r="AF3" s="53" t="s">
        <v>260</v>
      </c>
      <c r="AG3" s="53" t="s">
        <v>261</v>
      </c>
      <c r="AH3" s="53" t="s">
        <v>262</v>
      </c>
      <c r="AI3" s="53" t="s">
        <v>263</v>
      </c>
      <c r="AJ3" s="53" t="s">
        <v>264</v>
      </c>
      <c r="AK3" s="53" t="s">
        <v>265</v>
      </c>
      <c r="AL3" s="53" t="s">
        <v>266</v>
      </c>
      <c r="AM3" s="53" t="s">
        <v>458</v>
      </c>
      <c r="AN3" s="52" t="s">
        <v>269</v>
      </c>
      <c r="AO3" s="52" t="s">
        <v>270</v>
      </c>
      <c r="AP3" s="52" t="s">
        <v>271</v>
      </c>
      <c r="AQ3" s="52" t="s">
        <v>272</v>
      </c>
      <c r="AR3" s="52" t="s">
        <v>273</v>
      </c>
      <c r="AS3" s="52" t="s">
        <v>274</v>
      </c>
      <c r="AT3" s="52" t="s">
        <v>275</v>
      </c>
      <c r="AU3" s="52" t="s">
        <v>276</v>
      </c>
      <c r="AV3" s="52" t="s">
        <v>277</v>
      </c>
      <c r="AW3" s="52" t="s">
        <v>278</v>
      </c>
      <c r="AX3" s="52" t="s">
        <v>459</v>
      </c>
      <c r="AY3" s="53" t="s">
        <v>284</v>
      </c>
      <c r="AZ3" s="53" t="s">
        <v>285</v>
      </c>
      <c r="BA3" s="53" t="s">
        <v>286</v>
      </c>
      <c r="BB3" s="53" t="s">
        <v>287</v>
      </c>
      <c r="BC3" s="53" t="s">
        <v>288</v>
      </c>
      <c r="BD3" s="53" t="s">
        <v>289</v>
      </c>
      <c r="BE3" s="53" t="s">
        <v>290</v>
      </c>
      <c r="BF3" s="53" t="s">
        <v>291</v>
      </c>
      <c r="BG3" s="53" t="s">
        <v>292</v>
      </c>
      <c r="BH3" s="53" t="s">
        <v>293</v>
      </c>
      <c r="BI3" s="53" t="s">
        <v>294</v>
      </c>
      <c r="BJ3" s="53" t="s">
        <v>460</v>
      </c>
      <c r="BK3" s="52" t="s">
        <v>299</v>
      </c>
      <c r="BL3" s="52" t="s">
        <v>300</v>
      </c>
      <c r="BM3" s="52" t="s">
        <v>301</v>
      </c>
      <c r="BN3" s="52" t="s">
        <v>302</v>
      </c>
      <c r="BO3" s="52" t="s">
        <v>303</v>
      </c>
      <c r="BP3" s="52" t="s">
        <v>304</v>
      </c>
      <c r="BQ3" s="52" t="s">
        <v>305</v>
      </c>
      <c r="BR3" s="52" t="s">
        <v>306</v>
      </c>
      <c r="BS3" s="52" t="s">
        <v>307</v>
      </c>
      <c r="BT3" s="52" t="s">
        <v>308</v>
      </c>
      <c r="BU3" s="52" t="s">
        <v>309</v>
      </c>
      <c r="BV3" s="52" t="s">
        <v>310</v>
      </c>
      <c r="BW3" s="52" t="s">
        <v>461</v>
      </c>
      <c r="BX3" s="53" t="s">
        <v>314</v>
      </c>
      <c r="BY3" s="53" t="s">
        <v>322</v>
      </c>
      <c r="BZ3" s="53" t="s">
        <v>315</v>
      </c>
      <c r="CA3" s="53" t="s">
        <v>316</v>
      </c>
      <c r="CB3" s="53" t="s">
        <v>317</v>
      </c>
      <c r="CC3" s="53" t="s">
        <v>318</v>
      </c>
      <c r="CD3" s="53" t="s">
        <v>319</v>
      </c>
      <c r="CE3" s="53" t="s">
        <v>320</v>
      </c>
      <c r="CF3" s="53" t="s">
        <v>321</v>
      </c>
      <c r="CG3" s="53" t="s">
        <v>462</v>
      </c>
      <c r="CH3" s="52" t="s">
        <v>329</v>
      </c>
      <c r="CI3" s="52" t="s">
        <v>330</v>
      </c>
      <c r="CJ3" s="52" t="s">
        <v>331</v>
      </c>
      <c r="CK3" s="52" t="s">
        <v>332</v>
      </c>
      <c r="CL3" s="52" t="s">
        <v>333</v>
      </c>
      <c r="CM3" s="52" t="s">
        <v>334</v>
      </c>
      <c r="CN3" s="52" t="s">
        <v>335</v>
      </c>
      <c r="CO3" s="52" t="s">
        <v>336</v>
      </c>
      <c r="CP3" s="52" t="s">
        <v>337</v>
      </c>
      <c r="CQ3" s="52" t="s">
        <v>338</v>
      </c>
      <c r="CR3" s="52" t="s">
        <v>339</v>
      </c>
      <c r="CS3" s="52" t="s">
        <v>340</v>
      </c>
      <c r="CT3" s="52" t="s">
        <v>463</v>
      </c>
      <c r="CU3" s="54" t="s">
        <v>464</v>
      </c>
      <c r="CV3" s="54" t="s">
        <v>465</v>
      </c>
      <c r="CW3" s="54" t="s">
        <v>466</v>
      </c>
      <c r="CX3" s="54"/>
    </row>
    <row r="4" spans="1:102">
      <c r="D4" s="46"/>
      <c r="E4" s="46"/>
      <c r="K4">
        <v>1</v>
      </c>
      <c r="L4">
        <v>5</v>
      </c>
      <c r="M4">
        <v>4</v>
      </c>
      <c r="N4">
        <v>4</v>
      </c>
      <c r="O4">
        <v>5</v>
      </c>
      <c r="P4">
        <v>5</v>
      </c>
      <c r="Q4">
        <v>5</v>
      </c>
      <c r="R4">
        <v>5</v>
      </c>
      <c r="S4">
        <v>5</v>
      </c>
      <c r="T4">
        <v>5</v>
      </c>
      <c r="U4">
        <v>4</v>
      </c>
      <c r="V4">
        <v>5</v>
      </c>
      <c r="W4">
        <v>5</v>
      </c>
      <c r="X4">
        <v>5</v>
      </c>
      <c r="Z4">
        <v>5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4</v>
      </c>
      <c r="AI4">
        <v>5</v>
      </c>
      <c r="AJ4">
        <v>4</v>
      </c>
      <c r="AK4">
        <v>4</v>
      </c>
      <c r="AL4">
        <v>5</v>
      </c>
      <c r="AO4">
        <v>4</v>
      </c>
      <c r="AP4">
        <v>4</v>
      </c>
      <c r="AQ4">
        <v>5</v>
      </c>
      <c r="AR4">
        <v>4</v>
      </c>
      <c r="AS4">
        <v>4</v>
      </c>
      <c r="AT4">
        <v>5</v>
      </c>
      <c r="AU4">
        <v>5</v>
      </c>
      <c r="AV4">
        <v>5</v>
      </c>
      <c r="AW4">
        <v>5</v>
      </c>
      <c r="AY4">
        <v>5</v>
      </c>
      <c r="AZ4">
        <v>5</v>
      </c>
      <c r="BA4">
        <v>5</v>
      </c>
      <c r="BB4">
        <v>5</v>
      </c>
      <c r="BC4">
        <v>5</v>
      </c>
      <c r="BD4">
        <v>4</v>
      </c>
      <c r="BE4">
        <v>5</v>
      </c>
      <c r="BF4">
        <v>4</v>
      </c>
      <c r="BG4">
        <v>5</v>
      </c>
      <c r="BH4">
        <v>5</v>
      </c>
      <c r="BI4">
        <v>4</v>
      </c>
      <c r="BK4">
        <v>5</v>
      </c>
      <c r="BL4">
        <v>5</v>
      </c>
      <c r="BM4">
        <v>5</v>
      </c>
      <c r="BN4">
        <v>4</v>
      </c>
      <c r="BO4">
        <v>5</v>
      </c>
      <c r="BP4">
        <v>5</v>
      </c>
      <c r="BQ4">
        <v>5</v>
      </c>
      <c r="BR4">
        <v>5</v>
      </c>
      <c r="BS4">
        <v>5</v>
      </c>
      <c r="BT4">
        <v>5</v>
      </c>
      <c r="BU4">
        <v>5</v>
      </c>
      <c r="BV4">
        <v>5</v>
      </c>
      <c r="BX4">
        <v>5</v>
      </c>
      <c r="BY4">
        <v>5</v>
      </c>
      <c r="BZ4">
        <v>5</v>
      </c>
      <c r="CA4">
        <v>5</v>
      </c>
      <c r="CB4">
        <v>5</v>
      </c>
      <c r="CC4">
        <v>5</v>
      </c>
      <c r="CD4">
        <v>5</v>
      </c>
      <c r="CE4">
        <v>5</v>
      </c>
      <c r="CF4">
        <v>5</v>
      </c>
      <c r="CH4">
        <v>5</v>
      </c>
      <c r="CI4">
        <v>5</v>
      </c>
      <c r="CJ4">
        <v>5</v>
      </c>
      <c r="CK4">
        <v>5</v>
      </c>
      <c r="CL4">
        <v>5</v>
      </c>
      <c r="CM4">
        <v>5</v>
      </c>
      <c r="CN4">
        <v>5</v>
      </c>
      <c r="CO4">
        <v>5</v>
      </c>
      <c r="CP4">
        <v>4</v>
      </c>
      <c r="CQ4">
        <v>5</v>
      </c>
      <c r="CR4">
        <v>5</v>
      </c>
      <c r="CS4">
        <v>5</v>
      </c>
      <c r="CU4">
        <v>1</v>
      </c>
      <c r="CV4">
        <v>2</v>
      </c>
      <c r="CW4">
        <v>2</v>
      </c>
    </row>
    <row r="5" spans="1:102">
      <c r="D5" s="46"/>
      <c r="E5" s="46"/>
      <c r="K5">
        <v>1</v>
      </c>
      <c r="L5">
        <v>5</v>
      </c>
      <c r="M5">
        <v>5</v>
      </c>
      <c r="N5">
        <v>5</v>
      </c>
      <c r="O5">
        <v>5</v>
      </c>
      <c r="P5">
        <v>5</v>
      </c>
      <c r="Q5">
        <v>5</v>
      </c>
      <c r="R5">
        <v>5</v>
      </c>
      <c r="S5">
        <v>5</v>
      </c>
      <c r="T5">
        <v>3</v>
      </c>
      <c r="U5">
        <v>4</v>
      </c>
      <c r="V5">
        <v>5</v>
      </c>
      <c r="W5">
        <v>5</v>
      </c>
      <c r="X5">
        <v>5</v>
      </c>
      <c r="Z5">
        <v>5</v>
      </c>
      <c r="AA5">
        <v>4</v>
      </c>
      <c r="AB5">
        <v>4</v>
      </c>
      <c r="AC5">
        <v>4</v>
      </c>
      <c r="AD5">
        <v>4</v>
      </c>
      <c r="AE5">
        <v>4</v>
      </c>
      <c r="AF5">
        <v>4</v>
      </c>
      <c r="AG5">
        <v>4</v>
      </c>
      <c r="AH5">
        <v>4</v>
      </c>
      <c r="AI5">
        <v>4</v>
      </c>
      <c r="AJ5">
        <v>4</v>
      </c>
      <c r="AK5">
        <v>4</v>
      </c>
      <c r="AL5">
        <v>4</v>
      </c>
      <c r="AO5">
        <v>5</v>
      </c>
      <c r="AP5">
        <v>4</v>
      </c>
      <c r="AQ5">
        <v>4</v>
      </c>
      <c r="AR5">
        <v>4</v>
      </c>
      <c r="AS5">
        <v>4</v>
      </c>
      <c r="AT5">
        <v>4</v>
      </c>
      <c r="AU5">
        <v>4</v>
      </c>
      <c r="AV5">
        <v>4</v>
      </c>
      <c r="AW5">
        <v>4</v>
      </c>
      <c r="AY5">
        <v>5</v>
      </c>
      <c r="AZ5">
        <v>4</v>
      </c>
      <c r="BA5">
        <v>4</v>
      </c>
      <c r="BB5">
        <v>4</v>
      </c>
      <c r="BC5">
        <v>4</v>
      </c>
      <c r="BD5">
        <v>4</v>
      </c>
      <c r="BE5">
        <v>4</v>
      </c>
      <c r="BF5">
        <v>4</v>
      </c>
      <c r="BG5">
        <v>4</v>
      </c>
      <c r="BH5">
        <v>4</v>
      </c>
      <c r="BI5">
        <v>4</v>
      </c>
      <c r="BK5">
        <v>5</v>
      </c>
      <c r="BL5">
        <v>5</v>
      </c>
      <c r="BM5">
        <v>5</v>
      </c>
      <c r="BN5">
        <v>5</v>
      </c>
      <c r="BO5">
        <v>5</v>
      </c>
      <c r="BP5">
        <v>5</v>
      </c>
      <c r="BQ5">
        <v>5</v>
      </c>
      <c r="BR5">
        <v>5</v>
      </c>
      <c r="BS5">
        <v>5</v>
      </c>
      <c r="BT5">
        <v>5</v>
      </c>
      <c r="BU5">
        <v>4</v>
      </c>
      <c r="BV5">
        <v>4</v>
      </c>
      <c r="BX5">
        <v>5</v>
      </c>
      <c r="BY5">
        <v>5</v>
      </c>
      <c r="BZ5">
        <v>5</v>
      </c>
      <c r="CA5">
        <v>5</v>
      </c>
      <c r="CB5">
        <v>5</v>
      </c>
      <c r="CC5">
        <v>5</v>
      </c>
      <c r="CD5">
        <v>5</v>
      </c>
      <c r="CE5">
        <v>5</v>
      </c>
      <c r="CF5">
        <v>5</v>
      </c>
      <c r="CH5">
        <v>5</v>
      </c>
      <c r="CI5">
        <v>5</v>
      </c>
      <c r="CJ5">
        <v>5</v>
      </c>
      <c r="CK5">
        <v>4</v>
      </c>
      <c r="CL5">
        <v>4</v>
      </c>
      <c r="CM5">
        <v>4</v>
      </c>
      <c r="CN5">
        <v>4</v>
      </c>
      <c r="CO5">
        <v>5</v>
      </c>
      <c r="CP5">
        <v>4</v>
      </c>
      <c r="CQ5">
        <v>5</v>
      </c>
      <c r="CR5">
        <v>5</v>
      </c>
      <c r="CS5">
        <v>5</v>
      </c>
      <c r="CU5">
        <v>3</v>
      </c>
      <c r="CV5">
        <v>3</v>
      </c>
      <c r="CW5">
        <v>2</v>
      </c>
    </row>
    <row r="6" spans="1:102">
      <c r="D6" s="46"/>
      <c r="E6" s="46"/>
      <c r="K6">
        <v>2</v>
      </c>
      <c r="L6">
        <v>4</v>
      </c>
      <c r="M6">
        <v>4</v>
      </c>
      <c r="N6">
        <v>4</v>
      </c>
      <c r="O6">
        <v>4</v>
      </c>
      <c r="P6">
        <v>4</v>
      </c>
      <c r="Q6">
        <v>4</v>
      </c>
      <c r="R6">
        <v>5</v>
      </c>
      <c r="S6">
        <v>5</v>
      </c>
      <c r="T6">
        <v>4</v>
      </c>
      <c r="U6">
        <v>2</v>
      </c>
      <c r="V6">
        <v>4</v>
      </c>
      <c r="W6">
        <v>5</v>
      </c>
      <c r="Z6">
        <v>5</v>
      </c>
      <c r="AB6">
        <v>4</v>
      </c>
      <c r="AC6">
        <v>4</v>
      </c>
      <c r="AE6">
        <v>4</v>
      </c>
      <c r="AG6">
        <v>4</v>
      </c>
      <c r="AI6">
        <v>5</v>
      </c>
      <c r="AO6">
        <v>5</v>
      </c>
      <c r="AP6">
        <v>3</v>
      </c>
      <c r="AQ6">
        <v>5</v>
      </c>
      <c r="AT6">
        <v>4</v>
      </c>
      <c r="AU6">
        <v>5</v>
      </c>
      <c r="AW6">
        <v>4</v>
      </c>
      <c r="AY6">
        <v>5</v>
      </c>
      <c r="AZ6">
        <v>5</v>
      </c>
      <c r="BA6">
        <v>5</v>
      </c>
      <c r="BB6">
        <v>5</v>
      </c>
      <c r="BC6">
        <v>5</v>
      </c>
      <c r="BH6">
        <v>4</v>
      </c>
      <c r="BN6">
        <v>4</v>
      </c>
      <c r="BO6">
        <v>5</v>
      </c>
      <c r="BP6">
        <v>4</v>
      </c>
      <c r="BQ6">
        <v>4</v>
      </c>
      <c r="BR6">
        <v>3</v>
      </c>
      <c r="BS6">
        <v>3</v>
      </c>
      <c r="BX6">
        <v>4</v>
      </c>
      <c r="BY6">
        <v>4</v>
      </c>
      <c r="BZ6">
        <v>4</v>
      </c>
      <c r="CA6">
        <v>3</v>
      </c>
      <c r="CB6">
        <v>4</v>
      </c>
      <c r="CF6">
        <v>4</v>
      </c>
      <c r="CH6">
        <v>4</v>
      </c>
      <c r="CI6">
        <v>4</v>
      </c>
      <c r="CJ6">
        <v>4</v>
      </c>
      <c r="CK6">
        <v>4</v>
      </c>
      <c r="CN6">
        <v>5</v>
      </c>
      <c r="CO6">
        <v>5</v>
      </c>
      <c r="CP6">
        <v>5</v>
      </c>
      <c r="CS6">
        <v>5</v>
      </c>
      <c r="CU6">
        <v>3</v>
      </c>
      <c r="CV6">
        <v>3</v>
      </c>
      <c r="CW6">
        <v>1</v>
      </c>
    </row>
    <row r="7" spans="1:102">
      <c r="D7" s="46"/>
      <c r="E7" s="46"/>
      <c r="K7">
        <v>1</v>
      </c>
      <c r="L7">
        <v>3</v>
      </c>
      <c r="M7">
        <v>3</v>
      </c>
      <c r="O7">
        <v>4</v>
      </c>
      <c r="P7">
        <v>3</v>
      </c>
      <c r="Q7">
        <v>4</v>
      </c>
      <c r="R7">
        <v>4</v>
      </c>
      <c r="S7">
        <v>5</v>
      </c>
      <c r="T7">
        <v>2</v>
      </c>
      <c r="U7">
        <v>2</v>
      </c>
      <c r="V7">
        <v>5</v>
      </c>
      <c r="W7">
        <v>5</v>
      </c>
      <c r="X7">
        <v>1</v>
      </c>
      <c r="Z7">
        <v>4</v>
      </c>
      <c r="AA7">
        <v>3</v>
      </c>
      <c r="AB7">
        <v>3</v>
      </c>
      <c r="AC7">
        <v>3</v>
      </c>
      <c r="AD7">
        <v>3</v>
      </c>
      <c r="AE7">
        <v>3</v>
      </c>
      <c r="AF7">
        <v>3</v>
      </c>
      <c r="AG7">
        <v>4</v>
      </c>
      <c r="AH7">
        <v>2</v>
      </c>
      <c r="AI7">
        <v>4</v>
      </c>
      <c r="AJ7">
        <v>4</v>
      </c>
      <c r="AK7">
        <v>2</v>
      </c>
      <c r="AL7">
        <v>1</v>
      </c>
      <c r="AO7">
        <v>5</v>
      </c>
      <c r="AP7">
        <v>3</v>
      </c>
      <c r="AQ7">
        <v>5</v>
      </c>
      <c r="AR7">
        <v>2</v>
      </c>
      <c r="AS7">
        <v>2</v>
      </c>
      <c r="AT7">
        <v>3</v>
      </c>
      <c r="AU7">
        <v>5</v>
      </c>
      <c r="AV7">
        <v>5</v>
      </c>
      <c r="AW7">
        <v>5</v>
      </c>
      <c r="AY7">
        <v>4</v>
      </c>
      <c r="AZ7">
        <v>4</v>
      </c>
      <c r="BA7">
        <v>5</v>
      </c>
      <c r="BB7">
        <v>5</v>
      </c>
      <c r="BC7">
        <v>5</v>
      </c>
      <c r="BD7">
        <v>3</v>
      </c>
      <c r="BE7">
        <v>4</v>
      </c>
      <c r="BF7">
        <v>1</v>
      </c>
      <c r="BG7">
        <v>4</v>
      </c>
      <c r="BH7">
        <v>2</v>
      </c>
      <c r="BI7">
        <v>3</v>
      </c>
      <c r="BK7">
        <v>5</v>
      </c>
      <c r="BL7">
        <v>4</v>
      </c>
      <c r="BM7">
        <v>5</v>
      </c>
      <c r="BN7">
        <v>4</v>
      </c>
      <c r="BO7">
        <v>4</v>
      </c>
      <c r="BP7">
        <v>4</v>
      </c>
      <c r="BQ7">
        <v>5</v>
      </c>
      <c r="BR7">
        <v>4</v>
      </c>
      <c r="BS7">
        <v>4</v>
      </c>
      <c r="BT7">
        <v>3</v>
      </c>
      <c r="BX7">
        <v>3</v>
      </c>
      <c r="BY7">
        <v>3</v>
      </c>
      <c r="BZ7">
        <v>2</v>
      </c>
      <c r="CA7">
        <v>2</v>
      </c>
      <c r="CB7">
        <v>2</v>
      </c>
      <c r="CC7">
        <v>2</v>
      </c>
      <c r="CD7">
        <v>5</v>
      </c>
      <c r="CE7">
        <v>5</v>
      </c>
      <c r="CF7">
        <v>2</v>
      </c>
      <c r="CH7">
        <v>4</v>
      </c>
      <c r="CI7">
        <v>4</v>
      </c>
      <c r="CJ7">
        <v>2</v>
      </c>
      <c r="CM7">
        <v>3</v>
      </c>
      <c r="CN7">
        <v>3</v>
      </c>
      <c r="CP7">
        <v>5</v>
      </c>
      <c r="CR7">
        <v>4</v>
      </c>
      <c r="CS7">
        <v>5</v>
      </c>
      <c r="CU7">
        <v>3</v>
      </c>
      <c r="CV7">
        <v>2</v>
      </c>
      <c r="CW7">
        <v>1</v>
      </c>
    </row>
    <row r="8" spans="1:102">
      <c r="D8" s="46"/>
      <c r="E8" s="46"/>
      <c r="K8">
        <v>2</v>
      </c>
      <c r="L8">
        <v>4</v>
      </c>
      <c r="M8">
        <v>4</v>
      </c>
      <c r="N8">
        <v>4</v>
      </c>
      <c r="O8">
        <v>3</v>
      </c>
      <c r="P8">
        <v>5</v>
      </c>
      <c r="Q8">
        <v>5</v>
      </c>
      <c r="R8">
        <v>4</v>
      </c>
      <c r="S8">
        <v>5</v>
      </c>
      <c r="T8">
        <v>4</v>
      </c>
      <c r="U8">
        <v>3</v>
      </c>
      <c r="V8">
        <v>5</v>
      </c>
      <c r="W8">
        <v>4</v>
      </c>
      <c r="X8">
        <v>4</v>
      </c>
      <c r="Z8">
        <v>4</v>
      </c>
      <c r="AA8">
        <v>2</v>
      </c>
      <c r="AB8">
        <v>2</v>
      </c>
      <c r="AC8">
        <v>3</v>
      </c>
      <c r="AD8">
        <v>3</v>
      </c>
      <c r="AE8">
        <v>3</v>
      </c>
      <c r="AF8">
        <v>3</v>
      </c>
      <c r="AG8">
        <v>4</v>
      </c>
      <c r="AH8">
        <v>3</v>
      </c>
      <c r="AI8">
        <v>4</v>
      </c>
      <c r="AJ8">
        <v>5</v>
      </c>
      <c r="AK8">
        <v>2</v>
      </c>
      <c r="AL8">
        <v>3</v>
      </c>
      <c r="AO8">
        <v>4</v>
      </c>
      <c r="AP8">
        <v>4</v>
      </c>
      <c r="AQ8">
        <v>4</v>
      </c>
      <c r="AR8">
        <v>3</v>
      </c>
      <c r="AS8">
        <v>2</v>
      </c>
      <c r="AT8">
        <v>3</v>
      </c>
      <c r="AU8">
        <v>5</v>
      </c>
      <c r="AV8">
        <v>4</v>
      </c>
      <c r="AW8">
        <v>5</v>
      </c>
      <c r="AY8">
        <v>3</v>
      </c>
      <c r="AZ8">
        <v>5</v>
      </c>
      <c r="BA8">
        <v>4</v>
      </c>
      <c r="BB8">
        <v>4</v>
      </c>
      <c r="BC8">
        <v>4</v>
      </c>
      <c r="BD8">
        <v>2</v>
      </c>
      <c r="BE8">
        <v>4</v>
      </c>
      <c r="BF8">
        <v>4</v>
      </c>
      <c r="BG8">
        <v>4</v>
      </c>
      <c r="BH8">
        <v>3</v>
      </c>
      <c r="BI8">
        <v>3</v>
      </c>
      <c r="BK8">
        <v>5</v>
      </c>
      <c r="BL8">
        <v>3</v>
      </c>
      <c r="BM8">
        <v>3</v>
      </c>
      <c r="BN8">
        <v>4</v>
      </c>
      <c r="BO8">
        <v>3</v>
      </c>
      <c r="BP8">
        <v>4</v>
      </c>
      <c r="BQ8">
        <v>3</v>
      </c>
      <c r="BR8">
        <v>4</v>
      </c>
      <c r="BS8">
        <v>4</v>
      </c>
      <c r="BT8">
        <v>3</v>
      </c>
      <c r="BU8">
        <v>4</v>
      </c>
      <c r="BV8">
        <v>4</v>
      </c>
      <c r="BX8">
        <v>3</v>
      </c>
      <c r="BY8">
        <v>3</v>
      </c>
      <c r="BZ8">
        <v>4</v>
      </c>
      <c r="CA8">
        <v>4</v>
      </c>
      <c r="CB8">
        <v>4</v>
      </c>
      <c r="CC8">
        <v>3</v>
      </c>
      <c r="CD8">
        <v>4</v>
      </c>
      <c r="CE8">
        <v>4</v>
      </c>
      <c r="CF8">
        <v>3</v>
      </c>
      <c r="CH8">
        <v>2</v>
      </c>
      <c r="CI8">
        <v>3</v>
      </c>
      <c r="CJ8">
        <v>3</v>
      </c>
      <c r="CK8">
        <v>3</v>
      </c>
      <c r="CL8">
        <v>3</v>
      </c>
      <c r="CM8">
        <v>3</v>
      </c>
      <c r="CN8">
        <v>4</v>
      </c>
      <c r="CO8">
        <v>5</v>
      </c>
      <c r="CP8">
        <v>3</v>
      </c>
      <c r="CQ8">
        <v>5</v>
      </c>
      <c r="CR8">
        <v>4</v>
      </c>
      <c r="CS8">
        <v>3</v>
      </c>
      <c r="CU8">
        <v>3</v>
      </c>
      <c r="CV8">
        <v>3</v>
      </c>
      <c r="CW8">
        <v>2</v>
      </c>
    </row>
    <row r="9" spans="1:102">
      <c r="D9" s="46"/>
      <c r="E9" s="46"/>
      <c r="K9">
        <v>5</v>
      </c>
      <c r="L9">
        <v>5</v>
      </c>
      <c r="M9">
        <v>5</v>
      </c>
      <c r="N9">
        <v>3</v>
      </c>
      <c r="O9">
        <v>3</v>
      </c>
      <c r="P9">
        <v>4</v>
      </c>
      <c r="Q9">
        <v>5</v>
      </c>
      <c r="R9">
        <v>4</v>
      </c>
      <c r="S9">
        <v>5</v>
      </c>
      <c r="T9">
        <v>4</v>
      </c>
      <c r="U9">
        <v>5</v>
      </c>
      <c r="V9">
        <v>5</v>
      </c>
      <c r="W9">
        <v>5</v>
      </c>
      <c r="X9">
        <v>5</v>
      </c>
    </row>
    <row r="10" spans="1:102">
      <c r="D10" s="46"/>
      <c r="E10" s="46"/>
      <c r="K10">
        <v>3</v>
      </c>
      <c r="L10">
        <v>4</v>
      </c>
      <c r="M10">
        <v>4</v>
      </c>
      <c r="N10">
        <v>3</v>
      </c>
      <c r="O10">
        <v>3</v>
      </c>
      <c r="P10">
        <v>4</v>
      </c>
      <c r="Q10">
        <v>5</v>
      </c>
      <c r="R10">
        <v>4</v>
      </c>
      <c r="S10">
        <v>4</v>
      </c>
      <c r="T10">
        <v>3</v>
      </c>
      <c r="U10">
        <v>2</v>
      </c>
      <c r="V10">
        <v>4</v>
      </c>
      <c r="W10">
        <v>2</v>
      </c>
      <c r="X10">
        <v>2</v>
      </c>
      <c r="Z10">
        <v>4</v>
      </c>
      <c r="AA10">
        <v>2</v>
      </c>
      <c r="AB10">
        <v>3</v>
      </c>
      <c r="AC10">
        <v>3</v>
      </c>
      <c r="AD10">
        <v>4</v>
      </c>
      <c r="AE10">
        <v>3</v>
      </c>
      <c r="AF10">
        <v>3</v>
      </c>
      <c r="AG10">
        <v>3</v>
      </c>
      <c r="AH10">
        <v>3</v>
      </c>
      <c r="AI10">
        <v>3</v>
      </c>
      <c r="AJ10">
        <v>3</v>
      </c>
      <c r="AK10">
        <v>2</v>
      </c>
      <c r="AL10">
        <v>3</v>
      </c>
      <c r="AO10">
        <v>4</v>
      </c>
      <c r="AP10">
        <v>3</v>
      </c>
      <c r="AQ10">
        <v>4</v>
      </c>
      <c r="AR10">
        <v>3</v>
      </c>
      <c r="AS10">
        <v>3</v>
      </c>
      <c r="AT10">
        <v>4</v>
      </c>
      <c r="AU10">
        <v>4</v>
      </c>
      <c r="AV10">
        <v>3</v>
      </c>
      <c r="AW10">
        <v>4</v>
      </c>
      <c r="AY10">
        <v>3</v>
      </c>
      <c r="AZ10">
        <v>4</v>
      </c>
      <c r="BA10">
        <v>3</v>
      </c>
      <c r="BB10">
        <v>4</v>
      </c>
      <c r="BC10">
        <v>3</v>
      </c>
      <c r="BD10">
        <v>2</v>
      </c>
      <c r="BE10">
        <v>4</v>
      </c>
      <c r="BF10">
        <v>3</v>
      </c>
      <c r="BG10">
        <v>3</v>
      </c>
      <c r="BH10">
        <v>2</v>
      </c>
      <c r="BI10">
        <v>2</v>
      </c>
    </row>
    <row r="11" spans="1:102">
      <c r="D11" s="46"/>
      <c r="E11" s="46"/>
      <c r="K11">
        <v>3</v>
      </c>
      <c r="L11">
        <v>3</v>
      </c>
      <c r="M11">
        <v>4</v>
      </c>
      <c r="N11">
        <v>2</v>
      </c>
      <c r="O11">
        <v>3</v>
      </c>
      <c r="P11">
        <v>2</v>
      </c>
      <c r="Q11">
        <v>3</v>
      </c>
      <c r="R11">
        <v>3</v>
      </c>
      <c r="S11">
        <v>2</v>
      </c>
      <c r="T11">
        <v>3</v>
      </c>
      <c r="U11">
        <v>3</v>
      </c>
      <c r="V11">
        <v>3</v>
      </c>
      <c r="W11">
        <v>4</v>
      </c>
      <c r="X11">
        <v>2</v>
      </c>
      <c r="Z11">
        <v>4</v>
      </c>
      <c r="AA11">
        <v>4</v>
      </c>
      <c r="AB11">
        <v>2</v>
      </c>
      <c r="AC11">
        <v>4</v>
      </c>
      <c r="AD11">
        <v>3</v>
      </c>
      <c r="AE11">
        <v>4</v>
      </c>
      <c r="AF11">
        <v>4</v>
      </c>
      <c r="AG11">
        <v>4</v>
      </c>
      <c r="AH11">
        <v>4</v>
      </c>
      <c r="AI11">
        <v>4</v>
      </c>
      <c r="AJ11">
        <v>3</v>
      </c>
      <c r="AK11">
        <v>4</v>
      </c>
      <c r="AL11">
        <v>4</v>
      </c>
      <c r="AO11">
        <v>3</v>
      </c>
      <c r="AP11">
        <v>2</v>
      </c>
      <c r="AQ11">
        <v>4</v>
      </c>
      <c r="AR11">
        <v>2</v>
      </c>
      <c r="AS11">
        <v>2</v>
      </c>
      <c r="AT11">
        <v>2</v>
      </c>
      <c r="AU11">
        <v>3</v>
      </c>
      <c r="AV11">
        <v>4</v>
      </c>
      <c r="AW11">
        <v>4</v>
      </c>
      <c r="AY11">
        <v>4</v>
      </c>
      <c r="AZ11">
        <v>4</v>
      </c>
      <c r="BA11">
        <v>4</v>
      </c>
      <c r="BB11">
        <v>4</v>
      </c>
      <c r="BC11">
        <v>4</v>
      </c>
      <c r="BD11">
        <v>3</v>
      </c>
      <c r="BE11">
        <v>4</v>
      </c>
      <c r="BF11">
        <v>2</v>
      </c>
      <c r="BG11">
        <v>4</v>
      </c>
      <c r="BH11">
        <v>4</v>
      </c>
      <c r="BI11">
        <v>3</v>
      </c>
      <c r="BK11">
        <v>3</v>
      </c>
      <c r="BL11">
        <v>4</v>
      </c>
      <c r="BM11">
        <v>3</v>
      </c>
      <c r="BN11">
        <v>4</v>
      </c>
      <c r="BO11">
        <v>4</v>
      </c>
      <c r="BP11">
        <v>3</v>
      </c>
      <c r="BQ11">
        <v>3</v>
      </c>
      <c r="BR11">
        <v>3</v>
      </c>
      <c r="BS11">
        <v>3</v>
      </c>
      <c r="BT11">
        <v>4</v>
      </c>
      <c r="BU11">
        <v>3</v>
      </c>
      <c r="BV11">
        <v>3</v>
      </c>
      <c r="BX11">
        <v>4</v>
      </c>
      <c r="BY11">
        <v>4</v>
      </c>
      <c r="BZ11">
        <v>3</v>
      </c>
      <c r="CA11">
        <v>3</v>
      </c>
      <c r="CB11">
        <v>3</v>
      </c>
      <c r="CC11">
        <v>2</v>
      </c>
      <c r="CD11">
        <v>2</v>
      </c>
      <c r="CE11">
        <v>3</v>
      </c>
      <c r="CF11">
        <v>4</v>
      </c>
      <c r="CH11">
        <v>3</v>
      </c>
      <c r="CI11">
        <v>4</v>
      </c>
      <c r="CJ11">
        <v>4</v>
      </c>
      <c r="CK11">
        <v>4</v>
      </c>
      <c r="CL11">
        <v>3</v>
      </c>
      <c r="CM11">
        <v>3</v>
      </c>
      <c r="CN11">
        <v>3</v>
      </c>
      <c r="CO11">
        <v>3</v>
      </c>
      <c r="CP11">
        <v>3</v>
      </c>
      <c r="CQ11">
        <v>3</v>
      </c>
      <c r="CR11">
        <v>3</v>
      </c>
      <c r="CS11">
        <v>4</v>
      </c>
      <c r="CU11">
        <v>3</v>
      </c>
      <c r="CV11">
        <v>3</v>
      </c>
      <c r="CW11">
        <v>1</v>
      </c>
    </row>
    <row r="12" spans="1:102">
      <c r="D12" s="46"/>
      <c r="E12" s="46"/>
      <c r="K12">
        <v>2</v>
      </c>
      <c r="L12">
        <v>4</v>
      </c>
      <c r="M12">
        <v>3</v>
      </c>
      <c r="N12">
        <v>4</v>
      </c>
      <c r="O12">
        <v>4</v>
      </c>
      <c r="P12">
        <v>5</v>
      </c>
      <c r="Q12">
        <v>5</v>
      </c>
      <c r="R12">
        <v>3</v>
      </c>
      <c r="S12">
        <v>4</v>
      </c>
      <c r="T12">
        <v>3</v>
      </c>
      <c r="U12">
        <v>3</v>
      </c>
      <c r="V12">
        <v>4</v>
      </c>
      <c r="W12">
        <v>3</v>
      </c>
      <c r="X12">
        <v>4</v>
      </c>
      <c r="Z12">
        <v>4</v>
      </c>
      <c r="AA12">
        <v>3</v>
      </c>
      <c r="AB12">
        <v>4</v>
      </c>
      <c r="AC12">
        <v>3</v>
      </c>
      <c r="AD12">
        <v>4</v>
      </c>
      <c r="AE12">
        <v>5</v>
      </c>
      <c r="AF12">
        <v>5</v>
      </c>
      <c r="AG12">
        <v>4</v>
      </c>
      <c r="AH12">
        <v>4</v>
      </c>
      <c r="AI12">
        <v>4</v>
      </c>
      <c r="AJ12">
        <v>4</v>
      </c>
      <c r="AK12">
        <v>3</v>
      </c>
      <c r="AL12">
        <v>3</v>
      </c>
      <c r="AO12">
        <v>4</v>
      </c>
      <c r="AP12">
        <v>4</v>
      </c>
      <c r="AQ12">
        <v>4</v>
      </c>
      <c r="AR12">
        <v>3</v>
      </c>
      <c r="AS12">
        <v>2</v>
      </c>
      <c r="AT12">
        <v>4</v>
      </c>
      <c r="AU12">
        <v>4</v>
      </c>
      <c r="AV12">
        <v>3</v>
      </c>
      <c r="AW12">
        <v>5</v>
      </c>
      <c r="AY12">
        <v>4</v>
      </c>
      <c r="AZ12">
        <v>4</v>
      </c>
      <c r="BA12">
        <v>3</v>
      </c>
      <c r="BB12">
        <v>4</v>
      </c>
      <c r="BC12">
        <v>4</v>
      </c>
      <c r="BD12">
        <v>2</v>
      </c>
      <c r="BE12">
        <v>3</v>
      </c>
      <c r="BF12">
        <v>4</v>
      </c>
      <c r="BG12">
        <v>4</v>
      </c>
      <c r="BH12">
        <v>4</v>
      </c>
      <c r="BI12">
        <v>3</v>
      </c>
      <c r="BK12">
        <v>4</v>
      </c>
      <c r="BL12">
        <v>3</v>
      </c>
      <c r="BM12">
        <v>3</v>
      </c>
      <c r="BN12">
        <v>2</v>
      </c>
      <c r="BO12">
        <v>3</v>
      </c>
      <c r="BP12">
        <v>2</v>
      </c>
      <c r="BQ12">
        <v>2</v>
      </c>
      <c r="BR12">
        <v>4</v>
      </c>
      <c r="BS12">
        <v>4</v>
      </c>
      <c r="BT12">
        <v>4</v>
      </c>
      <c r="BU12">
        <v>4</v>
      </c>
      <c r="BV12">
        <v>4</v>
      </c>
      <c r="BX12">
        <v>4</v>
      </c>
      <c r="BY12">
        <v>4</v>
      </c>
      <c r="BZ12">
        <v>5</v>
      </c>
      <c r="CA12">
        <v>3</v>
      </c>
      <c r="CB12">
        <v>4</v>
      </c>
      <c r="CC12">
        <v>4</v>
      </c>
      <c r="CD12">
        <v>4</v>
      </c>
      <c r="CE12">
        <v>5</v>
      </c>
      <c r="CF12">
        <v>4</v>
      </c>
      <c r="CH12">
        <v>4</v>
      </c>
      <c r="CI12">
        <v>4</v>
      </c>
      <c r="CJ12">
        <v>4</v>
      </c>
      <c r="CK12">
        <v>3</v>
      </c>
      <c r="CL12">
        <v>4</v>
      </c>
      <c r="CM12">
        <v>3</v>
      </c>
      <c r="CN12">
        <v>5</v>
      </c>
      <c r="CO12">
        <v>5</v>
      </c>
      <c r="CP12">
        <v>3</v>
      </c>
      <c r="CQ12">
        <v>4</v>
      </c>
      <c r="CR12">
        <v>4</v>
      </c>
      <c r="CS12">
        <v>5</v>
      </c>
      <c r="CU12">
        <v>3</v>
      </c>
      <c r="CV12">
        <v>3</v>
      </c>
      <c r="CW12">
        <v>1</v>
      </c>
    </row>
    <row r="13" spans="1:102">
      <c r="D13" s="46"/>
      <c r="E13" s="46"/>
      <c r="K13">
        <v>2</v>
      </c>
      <c r="L13">
        <v>5</v>
      </c>
      <c r="M13">
        <v>5</v>
      </c>
      <c r="N13">
        <v>5</v>
      </c>
      <c r="O13">
        <v>5</v>
      </c>
      <c r="P13">
        <v>5</v>
      </c>
      <c r="Q13">
        <v>5</v>
      </c>
      <c r="R13">
        <v>4</v>
      </c>
      <c r="S13">
        <v>4</v>
      </c>
      <c r="U13">
        <v>5</v>
      </c>
      <c r="V13">
        <v>5</v>
      </c>
      <c r="W13">
        <v>5</v>
      </c>
      <c r="Z13">
        <v>4</v>
      </c>
      <c r="AA13">
        <v>3</v>
      </c>
      <c r="AB13">
        <v>3</v>
      </c>
      <c r="AC13">
        <v>3</v>
      </c>
      <c r="AD13">
        <v>4</v>
      </c>
      <c r="AE13">
        <v>4</v>
      </c>
      <c r="AF13">
        <v>3</v>
      </c>
      <c r="AG13">
        <v>4</v>
      </c>
      <c r="AH13">
        <v>5</v>
      </c>
      <c r="AI13">
        <v>4</v>
      </c>
      <c r="AJ13">
        <v>5</v>
      </c>
      <c r="AK13">
        <v>3</v>
      </c>
      <c r="AL13">
        <v>3</v>
      </c>
      <c r="AO13">
        <v>4</v>
      </c>
      <c r="AP13">
        <v>3</v>
      </c>
      <c r="AQ13">
        <v>4</v>
      </c>
      <c r="AR13">
        <v>3</v>
      </c>
      <c r="AT13">
        <v>3</v>
      </c>
      <c r="AU13">
        <v>4</v>
      </c>
      <c r="AV13">
        <v>3</v>
      </c>
      <c r="AW13">
        <v>4</v>
      </c>
      <c r="AY13">
        <v>5</v>
      </c>
      <c r="AZ13">
        <v>4</v>
      </c>
      <c r="BA13">
        <v>4</v>
      </c>
      <c r="BB13">
        <v>5</v>
      </c>
      <c r="BC13">
        <v>3</v>
      </c>
      <c r="BD13">
        <v>4</v>
      </c>
      <c r="BG13">
        <v>3</v>
      </c>
      <c r="BH13">
        <v>3</v>
      </c>
      <c r="BK13">
        <v>5</v>
      </c>
      <c r="BL13">
        <v>5</v>
      </c>
      <c r="BM13">
        <v>5</v>
      </c>
      <c r="BN13">
        <v>5</v>
      </c>
      <c r="BO13">
        <v>5</v>
      </c>
      <c r="BP13">
        <v>3</v>
      </c>
      <c r="BR13">
        <v>4</v>
      </c>
      <c r="BS13">
        <v>4</v>
      </c>
      <c r="BU13">
        <v>3</v>
      </c>
      <c r="BV13">
        <v>3</v>
      </c>
      <c r="BX13">
        <v>5</v>
      </c>
      <c r="BY13">
        <v>5</v>
      </c>
      <c r="BZ13">
        <v>5</v>
      </c>
      <c r="CA13">
        <v>5</v>
      </c>
      <c r="CB13">
        <v>5</v>
      </c>
      <c r="CC13">
        <v>5</v>
      </c>
      <c r="CD13">
        <v>5</v>
      </c>
      <c r="CF13">
        <v>5</v>
      </c>
      <c r="CH13">
        <v>4</v>
      </c>
      <c r="CI13">
        <v>4</v>
      </c>
      <c r="CJ13">
        <v>4</v>
      </c>
      <c r="CK13">
        <v>4</v>
      </c>
      <c r="CL13">
        <v>3</v>
      </c>
      <c r="CM13">
        <v>4</v>
      </c>
      <c r="CN13">
        <v>4</v>
      </c>
      <c r="CP13">
        <v>5</v>
      </c>
      <c r="CR13">
        <v>4</v>
      </c>
      <c r="CS13">
        <v>4</v>
      </c>
      <c r="CU13">
        <v>3</v>
      </c>
      <c r="CV13">
        <v>3</v>
      </c>
      <c r="CW13">
        <v>2</v>
      </c>
    </row>
    <row r="14" spans="1:102">
      <c r="D14" s="46"/>
      <c r="E14" s="46"/>
      <c r="K14">
        <v>2</v>
      </c>
      <c r="L14">
        <v>5</v>
      </c>
      <c r="M14">
        <v>4</v>
      </c>
      <c r="N14">
        <v>4</v>
      </c>
      <c r="O14">
        <v>4</v>
      </c>
      <c r="P14">
        <v>4</v>
      </c>
      <c r="Q14">
        <v>5</v>
      </c>
      <c r="R14">
        <v>5</v>
      </c>
      <c r="S14">
        <v>5</v>
      </c>
      <c r="T14">
        <v>5</v>
      </c>
      <c r="U14">
        <v>4</v>
      </c>
      <c r="V14">
        <v>4</v>
      </c>
      <c r="W14">
        <v>4</v>
      </c>
      <c r="X14">
        <v>4</v>
      </c>
      <c r="Z14">
        <v>4</v>
      </c>
      <c r="AA14">
        <v>4</v>
      </c>
      <c r="AB14">
        <v>4</v>
      </c>
      <c r="AC14">
        <v>3</v>
      </c>
      <c r="AD14">
        <v>3</v>
      </c>
      <c r="AE14">
        <v>3</v>
      </c>
      <c r="AF14">
        <v>3</v>
      </c>
      <c r="AG14">
        <v>3</v>
      </c>
      <c r="AH14">
        <v>3</v>
      </c>
      <c r="AI14">
        <v>3</v>
      </c>
      <c r="AJ14">
        <v>3</v>
      </c>
      <c r="AK14">
        <v>3</v>
      </c>
      <c r="AL14">
        <v>3</v>
      </c>
      <c r="AO14">
        <v>4</v>
      </c>
      <c r="AP14">
        <v>3</v>
      </c>
      <c r="AQ14">
        <v>4</v>
      </c>
      <c r="AR14">
        <v>3</v>
      </c>
      <c r="AS14">
        <v>3</v>
      </c>
      <c r="AT14">
        <v>3</v>
      </c>
      <c r="AU14">
        <v>3</v>
      </c>
      <c r="AV14">
        <v>4</v>
      </c>
      <c r="AW14">
        <v>4</v>
      </c>
      <c r="AY14">
        <v>4</v>
      </c>
      <c r="AZ14">
        <v>4</v>
      </c>
      <c r="BA14">
        <v>4</v>
      </c>
      <c r="BB14">
        <v>4</v>
      </c>
      <c r="BC14">
        <v>4</v>
      </c>
      <c r="BD14">
        <v>3</v>
      </c>
      <c r="BE14">
        <v>4</v>
      </c>
      <c r="BF14">
        <v>4</v>
      </c>
      <c r="BG14">
        <v>4</v>
      </c>
      <c r="BH14">
        <v>4</v>
      </c>
      <c r="BI14">
        <v>3</v>
      </c>
      <c r="BK14">
        <v>4</v>
      </c>
      <c r="BL14">
        <v>4</v>
      </c>
      <c r="BM14">
        <v>4</v>
      </c>
      <c r="BN14">
        <v>3</v>
      </c>
      <c r="BO14">
        <v>4</v>
      </c>
      <c r="BP14">
        <v>3</v>
      </c>
      <c r="BQ14">
        <v>4</v>
      </c>
      <c r="BR14">
        <v>4</v>
      </c>
      <c r="BS14">
        <v>3</v>
      </c>
      <c r="BT14">
        <v>4</v>
      </c>
      <c r="BU14">
        <v>2</v>
      </c>
      <c r="BV14">
        <v>2</v>
      </c>
      <c r="BX14">
        <v>5</v>
      </c>
      <c r="BY14">
        <v>5</v>
      </c>
      <c r="BZ14">
        <v>5</v>
      </c>
      <c r="CA14">
        <v>5</v>
      </c>
      <c r="CB14">
        <v>5</v>
      </c>
      <c r="CC14">
        <v>3</v>
      </c>
      <c r="CD14">
        <v>4</v>
      </c>
      <c r="CE14">
        <v>1</v>
      </c>
      <c r="CF14">
        <v>4</v>
      </c>
      <c r="CH14">
        <v>4</v>
      </c>
      <c r="CI14">
        <v>4</v>
      </c>
      <c r="CJ14">
        <v>4</v>
      </c>
      <c r="CK14">
        <v>3</v>
      </c>
      <c r="CL14">
        <v>3</v>
      </c>
      <c r="CM14">
        <v>3</v>
      </c>
      <c r="CN14">
        <v>4</v>
      </c>
      <c r="CO14">
        <v>4</v>
      </c>
      <c r="CP14">
        <v>3</v>
      </c>
      <c r="CQ14">
        <v>4</v>
      </c>
      <c r="CR14">
        <v>4</v>
      </c>
      <c r="CS14">
        <v>4</v>
      </c>
      <c r="CU14">
        <v>3</v>
      </c>
      <c r="CV14">
        <v>3</v>
      </c>
      <c r="CW14">
        <v>1</v>
      </c>
    </row>
    <row r="15" spans="1:102">
      <c r="D15" s="46"/>
      <c r="E15" s="46"/>
      <c r="K15">
        <v>4</v>
      </c>
      <c r="L15">
        <v>5</v>
      </c>
      <c r="M15">
        <v>5</v>
      </c>
      <c r="N15">
        <v>4</v>
      </c>
      <c r="O15">
        <v>4</v>
      </c>
      <c r="P15">
        <v>4</v>
      </c>
      <c r="Q15">
        <v>5</v>
      </c>
      <c r="R15">
        <v>5</v>
      </c>
      <c r="S15">
        <v>5</v>
      </c>
      <c r="T15">
        <v>4</v>
      </c>
      <c r="U15">
        <v>2</v>
      </c>
      <c r="V15">
        <v>5</v>
      </c>
      <c r="W15">
        <v>4</v>
      </c>
      <c r="Z15">
        <v>4</v>
      </c>
      <c r="AA15">
        <v>3</v>
      </c>
      <c r="AB15">
        <v>3</v>
      </c>
      <c r="AC15">
        <v>4</v>
      </c>
      <c r="AD15">
        <v>4</v>
      </c>
      <c r="AE15">
        <v>4</v>
      </c>
      <c r="AG15">
        <v>3</v>
      </c>
      <c r="AH15">
        <v>4</v>
      </c>
      <c r="AI15">
        <v>3</v>
      </c>
      <c r="AJ15">
        <v>5</v>
      </c>
      <c r="AK15">
        <v>2</v>
      </c>
      <c r="AL15">
        <v>2</v>
      </c>
      <c r="AO15">
        <v>4</v>
      </c>
      <c r="AP15">
        <v>3</v>
      </c>
      <c r="AQ15">
        <v>4</v>
      </c>
      <c r="AR15">
        <v>2</v>
      </c>
      <c r="AS15">
        <v>2</v>
      </c>
      <c r="AT15">
        <v>4</v>
      </c>
      <c r="AU15">
        <v>3</v>
      </c>
      <c r="AV15">
        <v>4</v>
      </c>
      <c r="AW15">
        <v>3</v>
      </c>
      <c r="AY15">
        <v>4</v>
      </c>
      <c r="BB15">
        <v>5</v>
      </c>
      <c r="BC15">
        <v>2</v>
      </c>
      <c r="BG15">
        <v>5</v>
      </c>
      <c r="BH15">
        <v>3</v>
      </c>
      <c r="BI15">
        <v>4</v>
      </c>
      <c r="BK15">
        <v>3</v>
      </c>
      <c r="BL15">
        <v>4</v>
      </c>
      <c r="BM15">
        <v>3</v>
      </c>
      <c r="BN15">
        <v>4</v>
      </c>
      <c r="BP15">
        <v>4</v>
      </c>
      <c r="BQ15">
        <v>2</v>
      </c>
      <c r="BX15">
        <v>4</v>
      </c>
      <c r="BY15">
        <v>5</v>
      </c>
      <c r="BZ15">
        <v>5</v>
      </c>
      <c r="CA15">
        <v>3</v>
      </c>
      <c r="CC15">
        <v>4</v>
      </c>
      <c r="CD15">
        <v>4</v>
      </c>
      <c r="CF15">
        <v>4</v>
      </c>
      <c r="CH15">
        <v>4</v>
      </c>
      <c r="CJ15">
        <v>4</v>
      </c>
      <c r="CK15">
        <v>4</v>
      </c>
      <c r="CL15">
        <v>4</v>
      </c>
      <c r="CM15">
        <v>3</v>
      </c>
      <c r="CN15">
        <v>5</v>
      </c>
      <c r="CP15">
        <v>4</v>
      </c>
      <c r="CR15">
        <v>4</v>
      </c>
      <c r="CS15">
        <v>5</v>
      </c>
      <c r="CU15">
        <v>3</v>
      </c>
      <c r="CV15">
        <v>3</v>
      </c>
      <c r="CW15">
        <v>2</v>
      </c>
    </row>
    <row r="16" spans="1:102">
      <c r="D16" s="46"/>
      <c r="E16" s="46"/>
      <c r="K16">
        <v>2</v>
      </c>
      <c r="L16">
        <v>5</v>
      </c>
      <c r="M16">
        <v>5</v>
      </c>
      <c r="N16">
        <v>5</v>
      </c>
      <c r="O16">
        <v>5</v>
      </c>
      <c r="P16">
        <v>5</v>
      </c>
      <c r="Q16">
        <v>5</v>
      </c>
      <c r="R16">
        <v>5</v>
      </c>
      <c r="S16">
        <v>5</v>
      </c>
      <c r="T16">
        <v>5</v>
      </c>
      <c r="U16">
        <v>5</v>
      </c>
      <c r="V16">
        <v>5</v>
      </c>
      <c r="W16">
        <v>4</v>
      </c>
      <c r="X16">
        <v>4</v>
      </c>
      <c r="Z16">
        <v>5</v>
      </c>
      <c r="AA16">
        <v>4</v>
      </c>
      <c r="AB16">
        <v>4</v>
      </c>
      <c r="AC16">
        <v>4</v>
      </c>
      <c r="AD16">
        <v>4</v>
      </c>
      <c r="AE16">
        <v>5</v>
      </c>
      <c r="AF16">
        <v>5</v>
      </c>
      <c r="AG16">
        <v>5</v>
      </c>
      <c r="AH16">
        <v>4</v>
      </c>
      <c r="AI16">
        <v>4</v>
      </c>
      <c r="AJ16">
        <v>5</v>
      </c>
      <c r="AL16">
        <v>4</v>
      </c>
      <c r="AO16">
        <v>3</v>
      </c>
      <c r="AQ16">
        <v>5</v>
      </c>
      <c r="AT16">
        <v>4</v>
      </c>
      <c r="AU16">
        <v>5</v>
      </c>
      <c r="AV16">
        <v>5</v>
      </c>
      <c r="AW16">
        <v>5</v>
      </c>
      <c r="AY16">
        <v>5</v>
      </c>
      <c r="AZ16">
        <v>5</v>
      </c>
      <c r="BA16">
        <v>5</v>
      </c>
      <c r="BB16">
        <v>5</v>
      </c>
      <c r="BE16">
        <v>5</v>
      </c>
      <c r="BF16">
        <v>3</v>
      </c>
      <c r="BG16">
        <v>5</v>
      </c>
      <c r="BK16">
        <v>5</v>
      </c>
      <c r="BL16">
        <v>5</v>
      </c>
      <c r="BN16">
        <v>5</v>
      </c>
      <c r="BO16">
        <v>5</v>
      </c>
      <c r="BP16">
        <v>5</v>
      </c>
      <c r="BS16">
        <v>4</v>
      </c>
      <c r="BX16">
        <v>5</v>
      </c>
      <c r="BY16">
        <v>5</v>
      </c>
      <c r="BZ16">
        <v>5</v>
      </c>
      <c r="CA16">
        <v>3</v>
      </c>
      <c r="CB16">
        <v>4</v>
      </c>
      <c r="CC16">
        <v>4</v>
      </c>
      <c r="CD16">
        <v>5</v>
      </c>
      <c r="CE16">
        <v>5</v>
      </c>
      <c r="CF16">
        <v>5</v>
      </c>
      <c r="CH16">
        <v>5</v>
      </c>
      <c r="CI16">
        <v>5</v>
      </c>
      <c r="CJ16">
        <v>5</v>
      </c>
      <c r="CK16">
        <v>5</v>
      </c>
      <c r="CL16">
        <v>4</v>
      </c>
      <c r="CM16">
        <v>4</v>
      </c>
      <c r="CN16">
        <v>5</v>
      </c>
      <c r="CO16">
        <v>5</v>
      </c>
      <c r="CP16">
        <v>5</v>
      </c>
      <c r="CQ16">
        <v>5</v>
      </c>
      <c r="CR16">
        <v>5</v>
      </c>
      <c r="CS16">
        <v>5</v>
      </c>
      <c r="CU16">
        <v>3</v>
      </c>
      <c r="CV16">
        <v>3</v>
      </c>
      <c r="CW16">
        <v>2</v>
      </c>
    </row>
    <row r="17" spans="4:101">
      <c r="D17" s="46"/>
      <c r="E17" s="46"/>
      <c r="K17">
        <v>3</v>
      </c>
      <c r="L17">
        <v>5</v>
      </c>
      <c r="O17">
        <v>3</v>
      </c>
      <c r="P17">
        <v>5</v>
      </c>
      <c r="Q17">
        <v>5</v>
      </c>
      <c r="R17">
        <v>4</v>
      </c>
      <c r="S17">
        <v>5</v>
      </c>
      <c r="T17">
        <v>5</v>
      </c>
      <c r="U17">
        <v>4</v>
      </c>
      <c r="V17">
        <v>5</v>
      </c>
      <c r="W17">
        <v>5</v>
      </c>
      <c r="X17">
        <v>4</v>
      </c>
      <c r="Z17">
        <v>4</v>
      </c>
      <c r="AA17">
        <v>3</v>
      </c>
      <c r="AB17">
        <v>4</v>
      </c>
      <c r="AC17">
        <v>5</v>
      </c>
      <c r="AD17">
        <v>5</v>
      </c>
      <c r="AE17">
        <v>5</v>
      </c>
      <c r="AF17">
        <v>4</v>
      </c>
      <c r="AG17">
        <v>5</v>
      </c>
      <c r="AH17">
        <v>4</v>
      </c>
      <c r="AI17">
        <v>5</v>
      </c>
      <c r="AJ17">
        <v>4</v>
      </c>
      <c r="AK17">
        <v>5</v>
      </c>
      <c r="AL17">
        <v>5</v>
      </c>
      <c r="AO17">
        <v>5</v>
      </c>
      <c r="AP17">
        <v>5</v>
      </c>
      <c r="AQ17">
        <v>5</v>
      </c>
      <c r="AT17">
        <v>4</v>
      </c>
      <c r="AU17">
        <v>5</v>
      </c>
      <c r="AV17">
        <v>4</v>
      </c>
      <c r="AW17">
        <v>5</v>
      </c>
      <c r="AY17">
        <v>5</v>
      </c>
      <c r="AZ17">
        <v>5</v>
      </c>
      <c r="BA17">
        <v>5</v>
      </c>
      <c r="BB17">
        <v>5</v>
      </c>
      <c r="BG17">
        <v>5</v>
      </c>
      <c r="BH17">
        <v>4</v>
      </c>
      <c r="BI17">
        <v>4</v>
      </c>
      <c r="BK17">
        <v>5</v>
      </c>
      <c r="BL17">
        <v>5</v>
      </c>
      <c r="BM17">
        <v>5</v>
      </c>
      <c r="BN17">
        <v>5</v>
      </c>
      <c r="BO17">
        <v>5</v>
      </c>
      <c r="BP17">
        <v>5</v>
      </c>
      <c r="BX17">
        <v>4</v>
      </c>
      <c r="BY17">
        <v>4</v>
      </c>
      <c r="BZ17">
        <v>5</v>
      </c>
      <c r="CA17">
        <v>4</v>
      </c>
      <c r="CB17">
        <v>5</v>
      </c>
      <c r="CC17">
        <v>5</v>
      </c>
      <c r="CH17">
        <v>5</v>
      </c>
      <c r="CI17">
        <v>5</v>
      </c>
      <c r="CJ17">
        <v>3</v>
      </c>
      <c r="CK17">
        <v>5</v>
      </c>
      <c r="CL17">
        <v>4</v>
      </c>
      <c r="CM17">
        <v>4</v>
      </c>
      <c r="CP17">
        <v>2</v>
      </c>
      <c r="CQ17">
        <v>5</v>
      </c>
      <c r="CR17">
        <v>5</v>
      </c>
      <c r="CS17">
        <v>5</v>
      </c>
      <c r="CU17">
        <v>3</v>
      </c>
      <c r="CV17">
        <v>4</v>
      </c>
      <c r="CW17">
        <v>2</v>
      </c>
    </row>
    <row r="18" spans="4:101">
      <c r="D18" s="46"/>
      <c r="E18" s="46"/>
      <c r="K18">
        <v>3</v>
      </c>
      <c r="L18">
        <v>4</v>
      </c>
      <c r="M18">
        <v>3</v>
      </c>
      <c r="N18">
        <v>4</v>
      </c>
      <c r="O18">
        <v>4</v>
      </c>
      <c r="P18">
        <v>4</v>
      </c>
      <c r="Q18">
        <v>4</v>
      </c>
      <c r="R18">
        <v>4</v>
      </c>
      <c r="S18">
        <v>5</v>
      </c>
      <c r="T18">
        <v>5</v>
      </c>
      <c r="U18">
        <v>4</v>
      </c>
      <c r="V18">
        <v>5</v>
      </c>
      <c r="W18">
        <v>4</v>
      </c>
      <c r="X18">
        <v>5</v>
      </c>
      <c r="Z18">
        <v>4</v>
      </c>
      <c r="AA18">
        <v>3</v>
      </c>
      <c r="AB18">
        <v>3</v>
      </c>
      <c r="AC18">
        <v>3</v>
      </c>
      <c r="AD18">
        <v>3</v>
      </c>
      <c r="AE18">
        <v>4</v>
      </c>
      <c r="AF18">
        <v>4</v>
      </c>
      <c r="AG18">
        <v>4</v>
      </c>
      <c r="AH18">
        <v>3</v>
      </c>
      <c r="AI18">
        <v>4</v>
      </c>
      <c r="AJ18">
        <v>4</v>
      </c>
      <c r="AL18">
        <v>4</v>
      </c>
      <c r="AO18">
        <v>4</v>
      </c>
      <c r="AP18">
        <v>3</v>
      </c>
      <c r="AQ18">
        <v>4</v>
      </c>
      <c r="AR18">
        <v>3</v>
      </c>
      <c r="AT18">
        <v>3</v>
      </c>
      <c r="AU18">
        <v>3</v>
      </c>
      <c r="AV18">
        <v>4</v>
      </c>
      <c r="AW18">
        <v>5</v>
      </c>
      <c r="AY18">
        <v>3</v>
      </c>
      <c r="AZ18">
        <v>5</v>
      </c>
      <c r="BA18">
        <v>4</v>
      </c>
      <c r="BB18">
        <v>4</v>
      </c>
      <c r="BC18">
        <v>4</v>
      </c>
      <c r="BE18">
        <v>3</v>
      </c>
      <c r="BF18">
        <v>3</v>
      </c>
      <c r="BG18">
        <v>4</v>
      </c>
      <c r="BH18">
        <v>4</v>
      </c>
      <c r="BK18">
        <v>4</v>
      </c>
      <c r="BL18">
        <v>4</v>
      </c>
      <c r="BM18">
        <v>4</v>
      </c>
      <c r="BN18">
        <v>3</v>
      </c>
      <c r="BO18">
        <v>4</v>
      </c>
      <c r="BP18">
        <v>4</v>
      </c>
      <c r="BQ18">
        <v>4</v>
      </c>
      <c r="BR18">
        <v>4</v>
      </c>
      <c r="BS18">
        <v>4</v>
      </c>
      <c r="BT18">
        <v>4</v>
      </c>
      <c r="BU18">
        <v>4</v>
      </c>
      <c r="BV18">
        <v>4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H18">
        <v>4</v>
      </c>
      <c r="CI18">
        <v>3</v>
      </c>
      <c r="CJ18">
        <v>5</v>
      </c>
      <c r="CK18">
        <v>4</v>
      </c>
      <c r="CL18">
        <v>3</v>
      </c>
      <c r="CM18">
        <v>3</v>
      </c>
      <c r="CN18">
        <v>4</v>
      </c>
      <c r="CO18">
        <v>5</v>
      </c>
      <c r="CP18">
        <v>3</v>
      </c>
      <c r="CQ18">
        <v>5</v>
      </c>
      <c r="CR18">
        <v>4</v>
      </c>
      <c r="CS18">
        <v>4</v>
      </c>
      <c r="CU18">
        <v>3</v>
      </c>
      <c r="CV18">
        <v>4</v>
      </c>
      <c r="CW18">
        <v>1</v>
      </c>
    </row>
    <row r="19" spans="4:101">
      <c r="D19" s="46"/>
      <c r="E19" s="46"/>
      <c r="K19">
        <v>3</v>
      </c>
      <c r="L19">
        <v>5</v>
      </c>
      <c r="M19">
        <v>4</v>
      </c>
      <c r="N19">
        <v>4</v>
      </c>
      <c r="O19">
        <v>4</v>
      </c>
      <c r="P19">
        <v>4</v>
      </c>
      <c r="Q19">
        <v>5</v>
      </c>
      <c r="R19">
        <v>5</v>
      </c>
      <c r="S19">
        <v>4</v>
      </c>
      <c r="T19">
        <v>5</v>
      </c>
      <c r="U19">
        <v>4</v>
      </c>
      <c r="V19">
        <v>5</v>
      </c>
      <c r="W19">
        <v>3</v>
      </c>
      <c r="X19">
        <v>4</v>
      </c>
      <c r="Z19">
        <v>5</v>
      </c>
      <c r="AA19">
        <v>4</v>
      </c>
      <c r="AB19">
        <v>5</v>
      </c>
      <c r="AC19">
        <v>5</v>
      </c>
      <c r="AD19">
        <v>5</v>
      </c>
      <c r="AE19">
        <v>4</v>
      </c>
      <c r="AF19">
        <v>5</v>
      </c>
      <c r="AG19">
        <v>5</v>
      </c>
      <c r="AH19">
        <v>4</v>
      </c>
      <c r="AI19">
        <v>5</v>
      </c>
      <c r="AJ19">
        <v>5</v>
      </c>
      <c r="AK19">
        <v>5</v>
      </c>
      <c r="AL19">
        <v>5</v>
      </c>
      <c r="AO19">
        <v>5</v>
      </c>
      <c r="AP19">
        <v>4</v>
      </c>
      <c r="AQ19">
        <v>5</v>
      </c>
      <c r="AR19">
        <v>4</v>
      </c>
      <c r="AS19">
        <v>3</v>
      </c>
      <c r="AT19">
        <v>5</v>
      </c>
      <c r="AU19">
        <v>5</v>
      </c>
      <c r="AV19">
        <v>4</v>
      </c>
      <c r="AW19">
        <v>5</v>
      </c>
      <c r="AY19">
        <v>5</v>
      </c>
      <c r="AZ19">
        <v>5</v>
      </c>
      <c r="BA19">
        <v>5</v>
      </c>
      <c r="BB19">
        <v>4</v>
      </c>
      <c r="BC19">
        <v>4</v>
      </c>
      <c r="BD19">
        <v>4</v>
      </c>
      <c r="BE19">
        <v>4</v>
      </c>
      <c r="BF19">
        <v>4</v>
      </c>
      <c r="BG19">
        <v>4</v>
      </c>
      <c r="BH19">
        <v>5</v>
      </c>
      <c r="BI19">
        <v>5</v>
      </c>
      <c r="BK19">
        <v>4</v>
      </c>
      <c r="BL19">
        <v>4</v>
      </c>
      <c r="BM19">
        <v>4</v>
      </c>
      <c r="BN19">
        <v>3</v>
      </c>
      <c r="BO19">
        <v>5</v>
      </c>
      <c r="BP19">
        <v>4</v>
      </c>
      <c r="BQ19">
        <v>4</v>
      </c>
      <c r="BR19">
        <v>4</v>
      </c>
      <c r="BS19">
        <v>4</v>
      </c>
      <c r="BT19">
        <v>4</v>
      </c>
      <c r="BU19">
        <v>4</v>
      </c>
      <c r="BV19">
        <v>4</v>
      </c>
      <c r="BX19">
        <v>4</v>
      </c>
      <c r="BY19">
        <v>4</v>
      </c>
      <c r="BZ19">
        <v>4</v>
      </c>
      <c r="CA19">
        <v>4</v>
      </c>
      <c r="CB19">
        <v>4</v>
      </c>
      <c r="CC19">
        <v>4</v>
      </c>
      <c r="CD19">
        <v>4</v>
      </c>
      <c r="CE19">
        <v>4</v>
      </c>
      <c r="CF19">
        <v>4</v>
      </c>
      <c r="CH19">
        <v>4</v>
      </c>
      <c r="CI19">
        <v>4</v>
      </c>
      <c r="CJ19">
        <v>4</v>
      </c>
      <c r="CK19">
        <v>4</v>
      </c>
      <c r="CL19">
        <v>4</v>
      </c>
      <c r="CM19">
        <v>4</v>
      </c>
      <c r="CN19">
        <v>4</v>
      </c>
      <c r="CO19">
        <v>4</v>
      </c>
      <c r="CP19">
        <v>4</v>
      </c>
      <c r="CQ19">
        <v>4</v>
      </c>
      <c r="CR19">
        <v>4</v>
      </c>
      <c r="CS19">
        <v>4</v>
      </c>
      <c r="CU19">
        <v>3</v>
      </c>
      <c r="CV19">
        <v>3</v>
      </c>
      <c r="CW19">
        <v>2</v>
      </c>
    </row>
    <row r="20" spans="4:101">
      <c r="D20" s="46"/>
      <c r="E20" s="46"/>
      <c r="K20">
        <v>1</v>
      </c>
      <c r="L20">
        <v>5</v>
      </c>
      <c r="M20">
        <v>4</v>
      </c>
      <c r="N20">
        <v>4</v>
      </c>
      <c r="O20">
        <v>2</v>
      </c>
      <c r="P20">
        <v>4</v>
      </c>
      <c r="Q20">
        <v>4</v>
      </c>
      <c r="R20">
        <v>4</v>
      </c>
      <c r="S20">
        <v>3</v>
      </c>
      <c r="T20">
        <v>2</v>
      </c>
      <c r="U20">
        <v>2</v>
      </c>
      <c r="V20">
        <v>4</v>
      </c>
      <c r="W20">
        <v>3</v>
      </c>
      <c r="X20">
        <v>4</v>
      </c>
      <c r="Z20">
        <v>3</v>
      </c>
      <c r="AA20">
        <v>3</v>
      </c>
      <c r="AB20">
        <v>2</v>
      </c>
      <c r="AC20">
        <v>3</v>
      </c>
      <c r="AD20">
        <v>3</v>
      </c>
      <c r="AE20">
        <v>3</v>
      </c>
      <c r="AF20">
        <v>2</v>
      </c>
      <c r="AG20">
        <v>2</v>
      </c>
      <c r="AH20">
        <v>3</v>
      </c>
      <c r="AI20">
        <v>4</v>
      </c>
      <c r="AJ20">
        <v>3</v>
      </c>
      <c r="AK20">
        <v>2</v>
      </c>
      <c r="AL20">
        <v>2</v>
      </c>
      <c r="AO20">
        <v>3</v>
      </c>
      <c r="AP20">
        <v>2</v>
      </c>
      <c r="AQ20">
        <v>4</v>
      </c>
      <c r="AR20">
        <v>3</v>
      </c>
      <c r="AS20">
        <v>2</v>
      </c>
      <c r="AT20">
        <v>3</v>
      </c>
      <c r="AU20">
        <v>4</v>
      </c>
      <c r="AV20">
        <v>3</v>
      </c>
      <c r="AW20">
        <v>4</v>
      </c>
      <c r="AY20">
        <v>4</v>
      </c>
      <c r="AZ20">
        <v>4</v>
      </c>
      <c r="BA20">
        <v>4</v>
      </c>
      <c r="BB20">
        <v>4</v>
      </c>
      <c r="BC20">
        <v>3</v>
      </c>
      <c r="BD20">
        <v>3</v>
      </c>
      <c r="BE20">
        <v>3</v>
      </c>
      <c r="BF20">
        <v>3</v>
      </c>
      <c r="BG20">
        <v>4</v>
      </c>
      <c r="BH20">
        <v>2</v>
      </c>
      <c r="BK20">
        <v>3</v>
      </c>
      <c r="BL20">
        <v>4</v>
      </c>
      <c r="BM20">
        <v>3</v>
      </c>
      <c r="BN20">
        <v>2</v>
      </c>
      <c r="BO20">
        <v>4</v>
      </c>
      <c r="BP20">
        <v>3</v>
      </c>
      <c r="BQ20">
        <v>4</v>
      </c>
      <c r="BR20">
        <v>4</v>
      </c>
      <c r="BS20">
        <v>4</v>
      </c>
      <c r="BT20">
        <v>4</v>
      </c>
      <c r="BU20">
        <v>3</v>
      </c>
      <c r="BV20">
        <v>3</v>
      </c>
      <c r="BX20">
        <v>3</v>
      </c>
      <c r="BY20">
        <v>3</v>
      </c>
      <c r="BZ20">
        <v>2</v>
      </c>
      <c r="CA20">
        <v>4</v>
      </c>
      <c r="CB20">
        <v>3</v>
      </c>
      <c r="CC20">
        <v>3</v>
      </c>
      <c r="CD20">
        <v>3</v>
      </c>
      <c r="CE20">
        <v>3</v>
      </c>
      <c r="CF20">
        <v>3</v>
      </c>
      <c r="CH20">
        <v>4</v>
      </c>
      <c r="CI20">
        <v>3</v>
      </c>
      <c r="CJ20">
        <v>4</v>
      </c>
      <c r="CK20">
        <v>4</v>
      </c>
      <c r="CL20">
        <v>3</v>
      </c>
      <c r="CM20">
        <v>2</v>
      </c>
      <c r="CN20">
        <v>4</v>
      </c>
      <c r="CO20">
        <v>3</v>
      </c>
      <c r="CP20">
        <v>2</v>
      </c>
      <c r="CQ20">
        <v>3</v>
      </c>
      <c r="CR20">
        <v>3</v>
      </c>
      <c r="CS20">
        <v>3</v>
      </c>
      <c r="CU20">
        <v>1</v>
      </c>
      <c r="CV20">
        <v>2</v>
      </c>
      <c r="CW20">
        <v>2</v>
      </c>
    </row>
    <row r="21" spans="4:101">
      <c r="D21" s="46"/>
      <c r="E21" s="46"/>
      <c r="K21">
        <v>1</v>
      </c>
      <c r="L21">
        <v>5</v>
      </c>
      <c r="M21">
        <v>5</v>
      </c>
      <c r="N21">
        <v>5</v>
      </c>
      <c r="O21">
        <v>5</v>
      </c>
      <c r="P21">
        <v>5</v>
      </c>
      <c r="Q21">
        <v>5</v>
      </c>
      <c r="R21">
        <v>5</v>
      </c>
      <c r="S21">
        <v>5</v>
      </c>
      <c r="T21">
        <v>5</v>
      </c>
      <c r="U21">
        <v>4</v>
      </c>
      <c r="V21">
        <v>5</v>
      </c>
      <c r="W21">
        <v>5</v>
      </c>
      <c r="X21">
        <v>5</v>
      </c>
      <c r="Z21">
        <v>5</v>
      </c>
      <c r="AA21">
        <v>4</v>
      </c>
      <c r="AB21">
        <v>4</v>
      </c>
      <c r="AC21">
        <v>5</v>
      </c>
      <c r="AD21">
        <v>5</v>
      </c>
      <c r="AE21">
        <v>5</v>
      </c>
      <c r="AF21">
        <v>5</v>
      </c>
      <c r="AG21">
        <v>5</v>
      </c>
      <c r="AH21">
        <v>4</v>
      </c>
      <c r="AI21">
        <v>5</v>
      </c>
      <c r="AJ21">
        <v>5</v>
      </c>
      <c r="AK21">
        <v>4</v>
      </c>
      <c r="AL21">
        <v>5</v>
      </c>
      <c r="AO21">
        <v>5</v>
      </c>
      <c r="AP21">
        <v>4</v>
      </c>
      <c r="AQ21">
        <v>4</v>
      </c>
      <c r="AR21">
        <v>5</v>
      </c>
      <c r="AS21">
        <v>5</v>
      </c>
      <c r="AT21">
        <v>5</v>
      </c>
      <c r="AU21">
        <v>5</v>
      </c>
      <c r="AV21">
        <v>5</v>
      </c>
      <c r="AW21">
        <v>5</v>
      </c>
      <c r="AY21">
        <v>5</v>
      </c>
      <c r="AZ21">
        <v>5</v>
      </c>
      <c r="BA21">
        <v>5</v>
      </c>
      <c r="BB21">
        <v>5</v>
      </c>
      <c r="BC21">
        <v>5</v>
      </c>
      <c r="BD21">
        <v>3</v>
      </c>
      <c r="BE21">
        <v>5</v>
      </c>
      <c r="BF21">
        <v>3</v>
      </c>
      <c r="BG21">
        <v>5</v>
      </c>
      <c r="BH21">
        <v>5</v>
      </c>
      <c r="BI21">
        <v>4</v>
      </c>
      <c r="BK21">
        <v>4</v>
      </c>
      <c r="BL21">
        <v>5</v>
      </c>
      <c r="BM21">
        <v>5</v>
      </c>
      <c r="BN21">
        <v>5</v>
      </c>
      <c r="BO21">
        <v>5</v>
      </c>
      <c r="BP21">
        <v>5</v>
      </c>
      <c r="BQ21">
        <v>5</v>
      </c>
      <c r="BR21">
        <v>5</v>
      </c>
      <c r="BS21">
        <v>5</v>
      </c>
      <c r="BT21">
        <v>5</v>
      </c>
      <c r="BU21">
        <v>5</v>
      </c>
      <c r="BV21">
        <v>5</v>
      </c>
      <c r="BX21">
        <v>5</v>
      </c>
      <c r="BY21">
        <v>5</v>
      </c>
      <c r="BZ21">
        <v>5</v>
      </c>
      <c r="CA21">
        <v>5</v>
      </c>
      <c r="CB21">
        <v>5</v>
      </c>
      <c r="CC21">
        <v>5</v>
      </c>
      <c r="CD21">
        <v>5</v>
      </c>
      <c r="CE21">
        <v>5</v>
      </c>
      <c r="CF21">
        <v>4</v>
      </c>
      <c r="CH21">
        <v>5</v>
      </c>
      <c r="CI21">
        <v>4</v>
      </c>
      <c r="CJ21">
        <v>5</v>
      </c>
      <c r="CK21">
        <v>5</v>
      </c>
      <c r="CL21">
        <v>4</v>
      </c>
      <c r="CM21">
        <v>5</v>
      </c>
      <c r="CN21">
        <v>5</v>
      </c>
      <c r="CO21">
        <v>5</v>
      </c>
      <c r="CP21">
        <v>5</v>
      </c>
      <c r="CQ21">
        <v>5</v>
      </c>
      <c r="CR21">
        <v>5</v>
      </c>
      <c r="CS21">
        <v>5</v>
      </c>
      <c r="CU21">
        <v>3</v>
      </c>
      <c r="CV21">
        <v>3</v>
      </c>
      <c r="CW21">
        <v>2</v>
      </c>
    </row>
    <row r="22" spans="4:101">
      <c r="D22" s="46"/>
      <c r="E22" s="46"/>
      <c r="K22">
        <v>3</v>
      </c>
      <c r="L22">
        <v>5</v>
      </c>
      <c r="M22">
        <v>4</v>
      </c>
      <c r="N22">
        <v>5</v>
      </c>
      <c r="O22">
        <v>4</v>
      </c>
      <c r="P22">
        <v>5</v>
      </c>
      <c r="Q22">
        <v>4</v>
      </c>
      <c r="R22">
        <v>5</v>
      </c>
      <c r="S22">
        <v>5</v>
      </c>
      <c r="U22">
        <v>4</v>
      </c>
      <c r="V22">
        <v>5</v>
      </c>
      <c r="W22">
        <v>3</v>
      </c>
      <c r="X22">
        <v>4</v>
      </c>
      <c r="Z22">
        <v>4</v>
      </c>
      <c r="AA22">
        <v>4</v>
      </c>
      <c r="AB22">
        <v>4</v>
      </c>
      <c r="AC22">
        <v>4</v>
      </c>
      <c r="AE22">
        <v>4</v>
      </c>
      <c r="AF22">
        <v>4</v>
      </c>
      <c r="AG22">
        <v>3</v>
      </c>
      <c r="AK22">
        <v>4</v>
      </c>
      <c r="AL22">
        <v>2</v>
      </c>
      <c r="AO22">
        <v>3</v>
      </c>
      <c r="AP22">
        <v>3</v>
      </c>
      <c r="AQ22">
        <v>3</v>
      </c>
      <c r="AT22">
        <v>3</v>
      </c>
      <c r="AU22">
        <v>4</v>
      </c>
      <c r="AV22">
        <v>3</v>
      </c>
      <c r="AW22">
        <v>4</v>
      </c>
      <c r="AY22">
        <v>4</v>
      </c>
      <c r="AZ22">
        <v>5</v>
      </c>
      <c r="BA22">
        <v>5</v>
      </c>
      <c r="BB22">
        <v>5</v>
      </c>
      <c r="BC22">
        <v>5</v>
      </c>
      <c r="BF22">
        <v>4</v>
      </c>
      <c r="BG22">
        <v>5</v>
      </c>
      <c r="BH22">
        <v>2</v>
      </c>
      <c r="BK22">
        <v>5</v>
      </c>
      <c r="BL22">
        <v>4</v>
      </c>
      <c r="BM22">
        <v>5</v>
      </c>
      <c r="BO22">
        <v>4</v>
      </c>
      <c r="BQ22">
        <v>4</v>
      </c>
      <c r="BR22">
        <v>5</v>
      </c>
      <c r="BX22">
        <v>4</v>
      </c>
      <c r="BY22">
        <v>5</v>
      </c>
      <c r="BZ22">
        <v>5</v>
      </c>
      <c r="CA22">
        <v>5</v>
      </c>
      <c r="CB22">
        <v>4</v>
      </c>
      <c r="CC22">
        <v>4</v>
      </c>
      <c r="CF22">
        <v>5</v>
      </c>
      <c r="CH22">
        <v>5</v>
      </c>
      <c r="CI22">
        <v>5</v>
      </c>
      <c r="CJ22">
        <v>5</v>
      </c>
      <c r="CK22">
        <v>5</v>
      </c>
      <c r="CL22">
        <v>4</v>
      </c>
      <c r="CM22">
        <v>4</v>
      </c>
      <c r="CN22">
        <v>5</v>
      </c>
      <c r="CO22">
        <v>5</v>
      </c>
      <c r="CP22">
        <v>4</v>
      </c>
      <c r="CR22">
        <v>4</v>
      </c>
      <c r="CS22">
        <v>5</v>
      </c>
      <c r="CU22">
        <v>3</v>
      </c>
      <c r="CV22">
        <v>3</v>
      </c>
      <c r="CW22">
        <v>2</v>
      </c>
    </row>
    <row r="23" spans="4:101">
      <c r="D23" s="46"/>
      <c r="E23" s="46"/>
      <c r="K23">
        <v>3</v>
      </c>
      <c r="L23">
        <v>5</v>
      </c>
      <c r="M23">
        <v>5</v>
      </c>
      <c r="N23">
        <v>5</v>
      </c>
      <c r="O23">
        <v>3</v>
      </c>
      <c r="P23">
        <v>5</v>
      </c>
      <c r="Q23">
        <v>5</v>
      </c>
      <c r="R23">
        <v>5</v>
      </c>
      <c r="S23">
        <v>5</v>
      </c>
      <c r="T23">
        <v>5</v>
      </c>
      <c r="U23">
        <v>5</v>
      </c>
      <c r="V23">
        <v>5</v>
      </c>
      <c r="W23">
        <v>5</v>
      </c>
      <c r="X23">
        <v>5</v>
      </c>
      <c r="Z23">
        <v>5</v>
      </c>
      <c r="AA23">
        <v>5</v>
      </c>
      <c r="AB23">
        <v>5</v>
      </c>
      <c r="AC23">
        <v>5</v>
      </c>
      <c r="AD23">
        <v>5</v>
      </c>
      <c r="AE23">
        <v>5</v>
      </c>
      <c r="AF23">
        <v>5</v>
      </c>
      <c r="AG23">
        <v>5</v>
      </c>
      <c r="AH23">
        <v>5</v>
      </c>
      <c r="AI23">
        <v>5</v>
      </c>
      <c r="AJ23">
        <v>5</v>
      </c>
      <c r="AK23">
        <v>5</v>
      </c>
      <c r="AL23">
        <v>5</v>
      </c>
      <c r="AO23">
        <v>5</v>
      </c>
      <c r="AP23">
        <v>5</v>
      </c>
      <c r="AQ23">
        <v>5</v>
      </c>
      <c r="AR23">
        <v>3</v>
      </c>
      <c r="AS23">
        <v>3</v>
      </c>
      <c r="AT23">
        <v>5</v>
      </c>
      <c r="AU23">
        <v>5</v>
      </c>
      <c r="AV23">
        <v>5</v>
      </c>
      <c r="AW23">
        <v>5</v>
      </c>
      <c r="AY23">
        <v>5</v>
      </c>
      <c r="AZ23">
        <v>5</v>
      </c>
      <c r="BA23">
        <v>5</v>
      </c>
      <c r="BB23">
        <v>5</v>
      </c>
      <c r="BC23">
        <v>5</v>
      </c>
      <c r="BD23">
        <v>5</v>
      </c>
      <c r="BE23">
        <v>5</v>
      </c>
      <c r="BF23">
        <v>5</v>
      </c>
      <c r="BG23">
        <v>5</v>
      </c>
      <c r="BH23">
        <v>5</v>
      </c>
      <c r="BI23">
        <v>5</v>
      </c>
      <c r="BK23">
        <v>5</v>
      </c>
      <c r="BL23">
        <v>5</v>
      </c>
      <c r="BM23">
        <v>5</v>
      </c>
      <c r="BN23">
        <v>5</v>
      </c>
      <c r="BO23">
        <v>5</v>
      </c>
      <c r="BP23">
        <v>5</v>
      </c>
      <c r="BQ23">
        <v>5</v>
      </c>
      <c r="BR23">
        <v>5</v>
      </c>
      <c r="BS23">
        <v>5</v>
      </c>
      <c r="BT23">
        <v>5</v>
      </c>
      <c r="BU23">
        <v>5</v>
      </c>
      <c r="BV23">
        <v>5</v>
      </c>
      <c r="BX23">
        <v>5</v>
      </c>
      <c r="BY23">
        <v>5</v>
      </c>
      <c r="BZ23">
        <v>4</v>
      </c>
      <c r="CA23">
        <v>5</v>
      </c>
      <c r="CB23">
        <v>5</v>
      </c>
      <c r="CC23">
        <v>5</v>
      </c>
      <c r="CD23">
        <v>5</v>
      </c>
      <c r="CE23">
        <v>5</v>
      </c>
      <c r="CF23">
        <v>5</v>
      </c>
      <c r="CH23">
        <v>5</v>
      </c>
      <c r="CI23">
        <v>5</v>
      </c>
      <c r="CJ23">
        <v>5</v>
      </c>
      <c r="CK23">
        <v>5</v>
      </c>
      <c r="CL23">
        <v>5</v>
      </c>
      <c r="CM23">
        <v>5</v>
      </c>
      <c r="CN23">
        <v>5</v>
      </c>
      <c r="CO23">
        <v>5</v>
      </c>
      <c r="CP23">
        <v>5</v>
      </c>
      <c r="CQ23">
        <v>5</v>
      </c>
      <c r="CR23">
        <v>5</v>
      </c>
      <c r="CS23">
        <v>5</v>
      </c>
      <c r="CU23">
        <v>3</v>
      </c>
      <c r="CV23">
        <v>3</v>
      </c>
      <c r="CW23">
        <v>1</v>
      </c>
    </row>
    <row r="24" spans="4:101">
      <c r="D24" s="46"/>
      <c r="E24" s="46"/>
      <c r="K24">
        <v>1</v>
      </c>
      <c r="L24">
        <v>4</v>
      </c>
      <c r="M24">
        <v>4</v>
      </c>
      <c r="N24">
        <v>3</v>
      </c>
      <c r="O24">
        <v>2</v>
      </c>
      <c r="P24">
        <v>3</v>
      </c>
      <c r="Q24">
        <v>5</v>
      </c>
      <c r="R24">
        <v>2</v>
      </c>
      <c r="S24">
        <v>3</v>
      </c>
      <c r="T24">
        <v>2</v>
      </c>
      <c r="U24">
        <v>2</v>
      </c>
      <c r="V24">
        <v>3</v>
      </c>
      <c r="W24">
        <v>4</v>
      </c>
      <c r="X24">
        <v>4</v>
      </c>
      <c r="Z24">
        <v>5</v>
      </c>
      <c r="AA24">
        <v>3</v>
      </c>
      <c r="AB24">
        <v>3</v>
      </c>
      <c r="AC24">
        <v>4</v>
      </c>
      <c r="AD24">
        <v>3</v>
      </c>
      <c r="AE24">
        <v>4</v>
      </c>
      <c r="AF24">
        <v>3</v>
      </c>
      <c r="AG24">
        <v>2</v>
      </c>
      <c r="AH24">
        <v>3</v>
      </c>
      <c r="AI24">
        <v>4</v>
      </c>
      <c r="AJ24">
        <v>3</v>
      </c>
      <c r="AK24">
        <v>4</v>
      </c>
      <c r="AL24">
        <v>5</v>
      </c>
      <c r="AO24">
        <v>4</v>
      </c>
      <c r="AP24">
        <v>3</v>
      </c>
      <c r="AQ24">
        <v>4</v>
      </c>
      <c r="AR24">
        <v>1</v>
      </c>
      <c r="AS24">
        <v>1</v>
      </c>
      <c r="AT24">
        <v>4</v>
      </c>
      <c r="AU24">
        <v>4</v>
      </c>
      <c r="AV24">
        <v>3</v>
      </c>
      <c r="AW24">
        <v>3</v>
      </c>
      <c r="AY24">
        <v>4</v>
      </c>
      <c r="AZ24">
        <v>4</v>
      </c>
      <c r="BA24">
        <v>4</v>
      </c>
      <c r="BB24">
        <v>4</v>
      </c>
      <c r="BC24">
        <v>4</v>
      </c>
      <c r="BD24">
        <v>2</v>
      </c>
      <c r="BE24">
        <v>2</v>
      </c>
      <c r="BF24">
        <v>1</v>
      </c>
      <c r="BG24">
        <v>3</v>
      </c>
      <c r="BH24">
        <v>2</v>
      </c>
      <c r="BI24">
        <v>2</v>
      </c>
      <c r="BK24">
        <v>2</v>
      </c>
      <c r="BL24">
        <v>3</v>
      </c>
      <c r="BM24">
        <v>3</v>
      </c>
      <c r="BN24">
        <v>3</v>
      </c>
      <c r="BO24">
        <v>3</v>
      </c>
      <c r="BP24">
        <v>4</v>
      </c>
      <c r="BQ24">
        <v>3</v>
      </c>
      <c r="BR24">
        <v>4</v>
      </c>
      <c r="BS24">
        <v>3</v>
      </c>
      <c r="BT24">
        <v>4</v>
      </c>
      <c r="BU24">
        <v>4</v>
      </c>
      <c r="BV24">
        <v>2</v>
      </c>
      <c r="BX24">
        <v>3</v>
      </c>
      <c r="BY24">
        <v>3</v>
      </c>
      <c r="BZ24">
        <v>2</v>
      </c>
      <c r="CA24">
        <v>2</v>
      </c>
      <c r="CB24">
        <v>3</v>
      </c>
      <c r="CC24">
        <v>3</v>
      </c>
      <c r="CD24">
        <v>2</v>
      </c>
      <c r="CE24">
        <v>4</v>
      </c>
      <c r="CF24">
        <v>4</v>
      </c>
      <c r="CH24">
        <v>3</v>
      </c>
      <c r="CI24">
        <v>3</v>
      </c>
      <c r="CJ24">
        <v>2</v>
      </c>
      <c r="CK24">
        <v>3</v>
      </c>
      <c r="CL24">
        <v>2</v>
      </c>
      <c r="CM24">
        <v>2</v>
      </c>
      <c r="CN24">
        <v>4</v>
      </c>
      <c r="CO24">
        <v>5</v>
      </c>
      <c r="CP24">
        <v>2</v>
      </c>
      <c r="CQ24">
        <v>4</v>
      </c>
      <c r="CR24">
        <v>3</v>
      </c>
      <c r="CS24">
        <v>5</v>
      </c>
      <c r="CU24">
        <v>2</v>
      </c>
      <c r="CV24">
        <v>3</v>
      </c>
      <c r="CW24">
        <v>1</v>
      </c>
    </row>
    <row r="25" spans="4:101">
      <c r="D25" s="46"/>
      <c r="E25" s="46"/>
      <c r="K25">
        <v>3</v>
      </c>
      <c r="L25">
        <v>5</v>
      </c>
      <c r="M25">
        <v>4</v>
      </c>
      <c r="N25">
        <v>5</v>
      </c>
      <c r="O25">
        <v>5</v>
      </c>
      <c r="P25">
        <v>5</v>
      </c>
      <c r="Q25">
        <v>5</v>
      </c>
      <c r="R25">
        <v>5</v>
      </c>
      <c r="S25">
        <v>5</v>
      </c>
      <c r="T25">
        <v>5</v>
      </c>
      <c r="U25">
        <v>4</v>
      </c>
      <c r="V25">
        <v>5</v>
      </c>
      <c r="W25">
        <v>5</v>
      </c>
      <c r="X25">
        <v>5</v>
      </c>
      <c r="Z25">
        <v>5</v>
      </c>
      <c r="AA25">
        <v>4</v>
      </c>
      <c r="AB25">
        <v>5</v>
      </c>
      <c r="AC25">
        <v>4</v>
      </c>
      <c r="AD25">
        <v>4</v>
      </c>
      <c r="AE25">
        <v>5</v>
      </c>
      <c r="AF25">
        <v>5</v>
      </c>
      <c r="AG25">
        <v>4</v>
      </c>
      <c r="AH25">
        <v>4</v>
      </c>
      <c r="AI25">
        <v>5</v>
      </c>
      <c r="AJ25">
        <v>5</v>
      </c>
      <c r="AK25">
        <v>4</v>
      </c>
      <c r="AL25">
        <v>5</v>
      </c>
      <c r="AO25">
        <v>5</v>
      </c>
      <c r="AP25">
        <v>3</v>
      </c>
      <c r="AQ25">
        <v>4</v>
      </c>
      <c r="AR25">
        <v>3</v>
      </c>
      <c r="AS25">
        <v>3</v>
      </c>
      <c r="AT25">
        <v>4</v>
      </c>
      <c r="AU25">
        <v>4</v>
      </c>
      <c r="AV25">
        <v>5</v>
      </c>
      <c r="AW25">
        <v>5</v>
      </c>
      <c r="AY25">
        <v>5</v>
      </c>
      <c r="AZ25">
        <v>5</v>
      </c>
      <c r="BA25">
        <v>4</v>
      </c>
      <c r="BB25">
        <v>5</v>
      </c>
      <c r="BC25">
        <v>5</v>
      </c>
      <c r="BD25">
        <v>4</v>
      </c>
      <c r="BE25">
        <v>5</v>
      </c>
      <c r="BF25">
        <v>5</v>
      </c>
      <c r="BG25">
        <v>5</v>
      </c>
      <c r="BH25">
        <v>5</v>
      </c>
      <c r="BI25">
        <v>5</v>
      </c>
      <c r="BK25">
        <v>4</v>
      </c>
      <c r="BL25">
        <v>5</v>
      </c>
      <c r="BM25">
        <v>5</v>
      </c>
      <c r="BN25">
        <v>4</v>
      </c>
      <c r="BO25">
        <v>5</v>
      </c>
      <c r="BP25">
        <v>5</v>
      </c>
      <c r="BQ25">
        <v>5</v>
      </c>
      <c r="BR25">
        <v>5</v>
      </c>
      <c r="BS25">
        <v>5</v>
      </c>
      <c r="BT25">
        <v>5</v>
      </c>
      <c r="BU25">
        <v>5</v>
      </c>
      <c r="BV25">
        <v>5</v>
      </c>
      <c r="BX25">
        <v>5</v>
      </c>
      <c r="BY25">
        <v>5</v>
      </c>
      <c r="BZ25">
        <v>4</v>
      </c>
      <c r="CA25">
        <v>4</v>
      </c>
      <c r="CB25">
        <v>5</v>
      </c>
      <c r="CC25">
        <v>4</v>
      </c>
      <c r="CD25">
        <v>5</v>
      </c>
      <c r="CE25">
        <v>5</v>
      </c>
      <c r="CF25">
        <v>5</v>
      </c>
      <c r="CH25">
        <v>4</v>
      </c>
      <c r="CI25">
        <v>4</v>
      </c>
      <c r="CJ25">
        <v>4</v>
      </c>
      <c r="CK25">
        <v>4</v>
      </c>
      <c r="CL25">
        <v>5</v>
      </c>
      <c r="CM25">
        <v>4</v>
      </c>
      <c r="CN25">
        <v>5</v>
      </c>
      <c r="CO25">
        <v>5</v>
      </c>
      <c r="CP25">
        <v>4</v>
      </c>
      <c r="CQ25">
        <v>4</v>
      </c>
      <c r="CR25">
        <v>4</v>
      </c>
      <c r="CS25">
        <v>4</v>
      </c>
      <c r="CU25">
        <v>3</v>
      </c>
      <c r="CV25">
        <v>4</v>
      </c>
      <c r="CW25">
        <v>1</v>
      </c>
    </row>
    <row r="26" spans="4:101">
      <c r="D26" s="46"/>
      <c r="E26" s="46"/>
      <c r="K26">
        <v>3</v>
      </c>
      <c r="L26">
        <v>4</v>
      </c>
      <c r="M26">
        <v>4</v>
      </c>
      <c r="N26">
        <v>5</v>
      </c>
      <c r="O26">
        <v>3</v>
      </c>
      <c r="P26">
        <v>5</v>
      </c>
      <c r="Q26">
        <v>4</v>
      </c>
      <c r="R26">
        <v>3</v>
      </c>
      <c r="S26">
        <v>5</v>
      </c>
      <c r="T26">
        <v>5</v>
      </c>
      <c r="U26">
        <v>4</v>
      </c>
      <c r="V26">
        <v>5</v>
      </c>
      <c r="W26">
        <v>4</v>
      </c>
      <c r="X26">
        <v>4</v>
      </c>
      <c r="Z26">
        <v>4</v>
      </c>
      <c r="AA26">
        <v>2</v>
      </c>
      <c r="AB26">
        <v>3</v>
      </c>
      <c r="AC26">
        <v>3</v>
      </c>
      <c r="AD26">
        <v>4</v>
      </c>
      <c r="AE26">
        <v>4</v>
      </c>
      <c r="AF26">
        <v>4</v>
      </c>
      <c r="AG26">
        <v>5</v>
      </c>
      <c r="AH26">
        <v>4</v>
      </c>
      <c r="AI26">
        <v>3</v>
      </c>
      <c r="AK26">
        <v>3</v>
      </c>
      <c r="AL26">
        <v>2</v>
      </c>
      <c r="AO26">
        <v>3</v>
      </c>
      <c r="AP26">
        <v>2</v>
      </c>
      <c r="AQ26">
        <v>4</v>
      </c>
      <c r="AR26">
        <v>3</v>
      </c>
      <c r="AS26">
        <v>2</v>
      </c>
      <c r="AT26">
        <v>4</v>
      </c>
      <c r="AU26">
        <v>5</v>
      </c>
      <c r="AV26">
        <v>3</v>
      </c>
      <c r="AW26">
        <v>5</v>
      </c>
      <c r="AY26">
        <v>3</v>
      </c>
      <c r="AZ26">
        <v>4</v>
      </c>
      <c r="BA26">
        <v>3</v>
      </c>
      <c r="BB26">
        <v>4</v>
      </c>
      <c r="BC26">
        <v>3</v>
      </c>
      <c r="BD26">
        <v>2</v>
      </c>
      <c r="BE26">
        <v>3</v>
      </c>
      <c r="BF26">
        <v>3</v>
      </c>
      <c r="BG26">
        <v>3</v>
      </c>
      <c r="BH26">
        <v>2</v>
      </c>
      <c r="BI26">
        <v>2</v>
      </c>
      <c r="BK26">
        <v>3</v>
      </c>
      <c r="BL26">
        <v>3</v>
      </c>
      <c r="BM26">
        <v>3</v>
      </c>
      <c r="BN26">
        <v>2</v>
      </c>
      <c r="BO26">
        <v>4</v>
      </c>
      <c r="BP26">
        <v>3</v>
      </c>
      <c r="BQ26">
        <v>2</v>
      </c>
      <c r="BR26">
        <v>2</v>
      </c>
      <c r="BS26">
        <v>2</v>
      </c>
      <c r="BU26">
        <v>4</v>
      </c>
      <c r="BV26">
        <v>4</v>
      </c>
      <c r="BX26">
        <v>3</v>
      </c>
      <c r="BY26">
        <v>4</v>
      </c>
      <c r="BZ26">
        <v>3</v>
      </c>
      <c r="CA26">
        <v>2</v>
      </c>
      <c r="CB26">
        <v>3</v>
      </c>
      <c r="CC26">
        <v>3</v>
      </c>
      <c r="CF26">
        <v>4</v>
      </c>
      <c r="CH26">
        <v>4</v>
      </c>
      <c r="CI26">
        <v>4</v>
      </c>
      <c r="CJ26">
        <v>4</v>
      </c>
      <c r="CK26">
        <v>3</v>
      </c>
      <c r="CL26">
        <v>3</v>
      </c>
      <c r="CM26">
        <v>3</v>
      </c>
      <c r="CN26">
        <v>4</v>
      </c>
      <c r="CP26">
        <v>4</v>
      </c>
      <c r="CR26">
        <v>4</v>
      </c>
      <c r="CS26">
        <v>4</v>
      </c>
      <c r="CU26">
        <v>3</v>
      </c>
      <c r="CV26">
        <v>2</v>
      </c>
      <c r="CW26">
        <v>2</v>
      </c>
    </row>
    <row r="27" spans="4:101">
      <c r="D27" s="46"/>
      <c r="E27" s="46"/>
      <c r="K27">
        <v>4</v>
      </c>
      <c r="L27">
        <v>5</v>
      </c>
      <c r="M27">
        <v>4</v>
      </c>
      <c r="N27">
        <v>4</v>
      </c>
      <c r="O27">
        <v>3</v>
      </c>
      <c r="P27">
        <v>4</v>
      </c>
      <c r="Q27">
        <v>4</v>
      </c>
      <c r="R27">
        <v>4</v>
      </c>
      <c r="S27">
        <v>4</v>
      </c>
      <c r="T27">
        <v>4</v>
      </c>
      <c r="U27">
        <v>3</v>
      </c>
      <c r="V27">
        <v>5</v>
      </c>
      <c r="X27">
        <v>4</v>
      </c>
      <c r="Z27">
        <v>4</v>
      </c>
      <c r="AA27">
        <v>4</v>
      </c>
      <c r="AD27">
        <v>4</v>
      </c>
      <c r="AE27">
        <v>3</v>
      </c>
      <c r="AF27">
        <v>4</v>
      </c>
      <c r="AH27">
        <v>3</v>
      </c>
      <c r="AJ27">
        <v>4</v>
      </c>
      <c r="AL27">
        <v>4</v>
      </c>
      <c r="AO27">
        <v>3</v>
      </c>
      <c r="AP27">
        <v>3</v>
      </c>
      <c r="AQ27">
        <v>3</v>
      </c>
      <c r="AT27">
        <v>4</v>
      </c>
      <c r="AV27">
        <v>3</v>
      </c>
      <c r="AW27">
        <v>4</v>
      </c>
      <c r="AY27">
        <v>4</v>
      </c>
      <c r="AZ27">
        <v>4</v>
      </c>
      <c r="BB27">
        <v>4</v>
      </c>
      <c r="BF27">
        <v>3</v>
      </c>
      <c r="BG27">
        <v>3</v>
      </c>
      <c r="BH27">
        <v>3</v>
      </c>
      <c r="BK27">
        <v>4</v>
      </c>
      <c r="BL27">
        <v>4</v>
      </c>
      <c r="BM27">
        <v>4</v>
      </c>
      <c r="BN27">
        <v>4</v>
      </c>
      <c r="BO27">
        <v>4</v>
      </c>
      <c r="BR27">
        <v>4</v>
      </c>
      <c r="BS27">
        <v>4</v>
      </c>
      <c r="BT27">
        <v>4</v>
      </c>
      <c r="BX27">
        <v>4</v>
      </c>
      <c r="BY27">
        <v>4</v>
      </c>
      <c r="BZ27">
        <v>4</v>
      </c>
      <c r="CA27">
        <v>4</v>
      </c>
      <c r="CB27">
        <v>4</v>
      </c>
      <c r="CC27">
        <v>4</v>
      </c>
      <c r="CD27">
        <v>4</v>
      </c>
      <c r="CE27">
        <v>4</v>
      </c>
      <c r="CF27">
        <v>4</v>
      </c>
      <c r="CH27">
        <v>4</v>
      </c>
      <c r="CI27">
        <v>4</v>
      </c>
      <c r="CJ27">
        <v>3</v>
      </c>
      <c r="CK27">
        <v>3</v>
      </c>
      <c r="CL27">
        <v>3</v>
      </c>
      <c r="CM27">
        <v>4</v>
      </c>
      <c r="CP27">
        <v>4</v>
      </c>
      <c r="CU27">
        <v>3</v>
      </c>
      <c r="CV27">
        <v>4</v>
      </c>
      <c r="CW27">
        <v>2</v>
      </c>
    </row>
    <row r="28" spans="4:101">
      <c r="D28" s="46"/>
      <c r="E28" s="46"/>
      <c r="K28">
        <v>1</v>
      </c>
      <c r="L28">
        <v>5</v>
      </c>
      <c r="M28">
        <v>5</v>
      </c>
      <c r="N28">
        <v>5</v>
      </c>
      <c r="O28">
        <v>3</v>
      </c>
      <c r="P28">
        <v>2</v>
      </c>
      <c r="Q28">
        <v>1</v>
      </c>
      <c r="R28">
        <v>4</v>
      </c>
      <c r="S28">
        <v>4</v>
      </c>
      <c r="T28">
        <v>4</v>
      </c>
      <c r="U28">
        <v>2</v>
      </c>
      <c r="V28">
        <v>3</v>
      </c>
      <c r="W28">
        <v>2</v>
      </c>
      <c r="X28">
        <v>2</v>
      </c>
      <c r="Z28">
        <v>3</v>
      </c>
      <c r="AA28">
        <v>2</v>
      </c>
      <c r="AB28">
        <v>3</v>
      </c>
      <c r="AC28">
        <v>3</v>
      </c>
      <c r="AD28">
        <v>3</v>
      </c>
      <c r="AE28">
        <v>3</v>
      </c>
      <c r="AF28">
        <v>3</v>
      </c>
      <c r="AG28">
        <v>4</v>
      </c>
      <c r="AH28">
        <v>4</v>
      </c>
      <c r="AI28">
        <v>4</v>
      </c>
      <c r="AJ28">
        <v>4</v>
      </c>
      <c r="AK28">
        <v>4</v>
      </c>
      <c r="AL28">
        <v>2</v>
      </c>
      <c r="AO28">
        <v>3</v>
      </c>
      <c r="AP28">
        <v>4</v>
      </c>
      <c r="AQ28">
        <v>5</v>
      </c>
      <c r="AR28">
        <v>2</v>
      </c>
      <c r="AS28">
        <v>3</v>
      </c>
      <c r="AT28">
        <v>1</v>
      </c>
      <c r="AU28">
        <v>2</v>
      </c>
      <c r="AV28">
        <v>3</v>
      </c>
      <c r="AW28">
        <v>3</v>
      </c>
      <c r="AY28">
        <v>4</v>
      </c>
      <c r="AZ28">
        <v>4</v>
      </c>
      <c r="BA28">
        <v>5</v>
      </c>
      <c r="BB28">
        <v>5</v>
      </c>
      <c r="BC28">
        <v>3</v>
      </c>
      <c r="BD28">
        <v>4</v>
      </c>
      <c r="BE28">
        <v>3</v>
      </c>
      <c r="BF28">
        <v>4</v>
      </c>
      <c r="BG28">
        <v>3</v>
      </c>
      <c r="BH28">
        <v>3</v>
      </c>
      <c r="BI28">
        <v>4</v>
      </c>
      <c r="BK28">
        <v>5</v>
      </c>
      <c r="BL28">
        <v>5</v>
      </c>
      <c r="BM28">
        <v>5</v>
      </c>
      <c r="BN28">
        <v>4</v>
      </c>
      <c r="BO28">
        <v>4</v>
      </c>
      <c r="BP28">
        <v>3</v>
      </c>
      <c r="BQ28">
        <v>2</v>
      </c>
      <c r="BR28">
        <v>4</v>
      </c>
      <c r="BS28">
        <v>4</v>
      </c>
      <c r="BT28">
        <v>4</v>
      </c>
      <c r="BU28">
        <v>3</v>
      </c>
      <c r="BV28">
        <v>3</v>
      </c>
      <c r="BX28">
        <v>4</v>
      </c>
      <c r="BY28">
        <v>5</v>
      </c>
      <c r="BZ28">
        <v>5</v>
      </c>
      <c r="CA28">
        <v>5</v>
      </c>
      <c r="CB28">
        <v>3</v>
      </c>
      <c r="CC28">
        <v>3</v>
      </c>
      <c r="CD28">
        <v>2</v>
      </c>
      <c r="CE28">
        <v>2</v>
      </c>
      <c r="CF28">
        <v>2</v>
      </c>
      <c r="CH28">
        <v>4</v>
      </c>
      <c r="CI28">
        <v>4</v>
      </c>
      <c r="CJ28">
        <v>4</v>
      </c>
      <c r="CK28">
        <v>4</v>
      </c>
      <c r="CL28">
        <v>3</v>
      </c>
      <c r="CM28">
        <v>4</v>
      </c>
      <c r="CN28">
        <v>5</v>
      </c>
      <c r="CO28">
        <v>3</v>
      </c>
      <c r="CP28">
        <v>4</v>
      </c>
      <c r="CQ28">
        <v>3</v>
      </c>
      <c r="CR28">
        <v>3</v>
      </c>
      <c r="CS28">
        <v>3</v>
      </c>
      <c r="CU28">
        <v>3</v>
      </c>
      <c r="CV28">
        <v>4</v>
      </c>
      <c r="CW28">
        <v>1</v>
      </c>
    </row>
    <row r="29" spans="4:101">
      <c r="D29" s="46"/>
      <c r="E29" s="46"/>
      <c r="K29">
        <v>1</v>
      </c>
      <c r="L29">
        <v>5</v>
      </c>
      <c r="M29">
        <v>5</v>
      </c>
      <c r="N29">
        <v>1</v>
      </c>
      <c r="O29">
        <v>3</v>
      </c>
      <c r="P29">
        <v>1</v>
      </c>
      <c r="Q29">
        <v>4</v>
      </c>
      <c r="R29">
        <v>4</v>
      </c>
      <c r="S29">
        <v>3</v>
      </c>
      <c r="T29">
        <v>3</v>
      </c>
      <c r="U29">
        <v>1</v>
      </c>
      <c r="V29">
        <v>4</v>
      </c>
      <c r="W29">
        <v>3</v>
      </c>
      <c r="X29">
        <v>1</v>
      </c>
    </row>
    <row r="30" spans="4:101">
      <c r="D30" s="46"/>
      <c r="E30" s="46"/>
      <c r="K30">
        <v>2</v>
      </c>
      <c r="L30">
        <v>3</v>
      </c>
      <c r="M30">
        <v>4</v>
      </c>
      <c r="N30">
        <v>4</v>
      </c>
      <c r="O30">
        <v>3</v>
      </c>
      <c r="P30">
        <v>4</v>
      </c>
      <c r="Q30">
        <v>5</v>
      </c>
      <c r="R30">
        <v>3</v>
      </c>
      <c r="S30">
        <v>3</v>
      </c>
      <c r="T30">
        <v>4</v>
      </c>
      <c r="U30">
        <v>4</v>
      </c>
      <c r="V30">
        <v>4</v>
      </c>
      <c r="W30">
        <v>3</v>
      </c>
      <c r="X30">
        <v>4</v>
      </c>
      <c r="Z30">
        <v>4</v>
      </c>
      <c r="AA30">
        <v>2</v>
      </c>
      <c r="AB30">
        <v>3</v>
      </c>
      <c r="AC30">
        <v>2</v>
      </c>
      <c r="AD30">
        <v>3</v>
      </c>
      <c r="AE30">
        <v>3</v>
      </c>
      <c r="AF30">
        <v>2</v>
      </c>
      <c r="AG30">
        <v>2</v>
      </c>
      <c r="AH30">
        <v>3</v>
      </c>
      <c r="AI30">
        <v>2</v>
      </c>
      <c r="AJ30">
        <v>4</v>
      </c>
      <c r="AK30">
        <v>2</v>
      </c>
      <c r="AL30">
        <v>2</v>
      </c>
      <c r="AO30">
        <v>3</v>
      </c>
      <c r="AP30">
        <v>2</v>
      </c>
      <c r="AQ30">
        <v>2</v>
      </c>
      <c r="AR30">
        <v>2</v>
      </c>
      <c r="AS30">
        <v>2</v>
      </c>
      <c r="AT30">
        <v>3</v>
      </c>
      <c r="AU30">
        <v>4</v>
      </c>
      <c r="AV30">
        <v>2</v>
      </c>
      <c r="AW30">
        <v>3</v>
      </c>
      <c r="AY30">
        <v>3</v>
      </c>
      <c r="AZ30">
        <v>4</v>
      </c>
      <c r="BA30">
        <v>2</v>
      </c>
      <c r="BB30">
        <v>2</v>
      </c>
      <c r="BC30">
        <v>2</v>
      </c>
      <c r="BD30">
        <v>2</v>
      </c>
      <c r="BE30">
        <v>2</v>
      </c>
      <c r="BF30">
        <v>2</v>
      </c>
      <c r="BG30">
        <v>2</v>
      </c>
      <c r="BH30">
        <v>2</v>
      </c>
      <c r="BI30">
        <v>2</v>
      </c>
      <c r="BK30">
        <v>4</v>
      </c>
      <c r="BL30">
        <v>4</v>
      </c>
      <c r="BM30">
        <v>3</v>
      </c>
      <c r="BN30">
        <v>3</v>
      </c>
      <c r="BO30">
        <v>4</v>
      </c>
      <c r="BP30">
        <v>3</v>
      </c>
      <c r="BQ30">
        <v>3</v>
      </c>
      <c r="BR30">
        <v>2</v>
      </c>
      <c r="BS30">
        <v>2</v>
      </c>
      <c r="BT30">
        <v>3</v>
      </c>
      <c r="BU30">
        <v>3</v>
      </c>
      <c r="BV30">
        <v>3</v>
      </c>
      <c r="BX30">
        <v>4</v>
      </c>
      <c r="BY30">
        <v>4</v>
      </c>
      <c r="BZ30">
        <v>4</v>
      </c>
      <c r="CA30">
        <v>2</v>
      </c>
      <c r="CB30">
        <v>3</v>
      </c>
      <c r="CC30">
        <v>2</v>
      </c>
      <c r="CD30">
        <v>3</v>
      </c>
      <c r="CE30">
        <v>4</v>
      </c>
      <c r="CF30">
        <v>4</v>
      </c>
      <c r="CH30">
        <v>3</v>
      </c>
      <c r="CI30">
        <v>2</v>
      </c>
      <c r="CJ30">
        <v>2</v>
      </c>
      <c r="CK30">
        <v>3</v>
      </c>
      <c r="CL30">
        <v>2</v>
      </c>
      <c r="CM30">
        <v>2</v>
      </c>
      <c r="CN30">
        <v>4</v>
      </c>
      <c r="CO30">
        <v>4</v>
      </c>
      <c r="CP30">
        <v>2</v>
      </c>
      <c r="CQ30">
        <v>2</v>
      </c>
      <c r="CR30">
        <v>3</v>
      </c>
      <c r="CS30">
        <v>4</v>
      </c>
      <c r="CU30">
        <v>3</v>
      </c>
      <c r="CV30">
        <v>4</v>
      </c>
      <c r="CW30">
        <v>1</v>
      </c>
    </row>
    <row r="31" spans="4:101">
      <c r="D31" s="46"/>
      <c r="E31" s="46"/>
      <c r="K31">
        <v>2</v>
      </c>
      <c r="L31">
        <v>5</v>
      </c>
      <c r="M31">
        <v>5</v>
      </c>
      <c r="N31">
        <v>5</v>
      </c>
      <c r="O31">
        <v>5</v>
      </c>
      <c r="P31">
        <v>5</v>
      </c>
      <c r="Q31">
        <v>5</v>
      </c>
      <c r="R31">
        <v>4</v>
      </c>
      <c r="S31">
        <v>5</v>
      </c>
      <c r="U31">
        <v>3</v>
      </c>
      <c r="V31">
        <v>5</v>
      </c>
      <c r="W31">
        <v>5</v>
      </c>
      <c r="X31">
        <v>5</v>
      </c>
      <c r="Z31">
        <v>5</v>
      </c>
      <c r="AA31">
        <v>4</v>
      </c>
      <c r="AB31">
        <v>4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5</v>
      </c>
      <c r="AI31">
        <v>4</v>
      </c>
      <c r="AJ31">
        <v>4</v>
      </c>
      <c r="AO31">
        <v>4</v>
      </c>
      <c r="AP31">
        <v>3</v>
      </c>
      <c r="AQ31">
        <v>4</v>
      </c>
      <c r="AT31">
        <v>5</v>
      </c>
      <c r="AU31">
        <v>5</v>
      </c>
      <c r="AV31">
        <v>5</v>
      </c>
      <c r="AW31">
        <v>5</v>
      </c>
      <c r="AY31">
        <v>4</v>
      </c>
      <c r="AZ31">
        <v>5</v>
      </c>
      <c r="BB31">
        <v>5</v>
      </c>
      <c r="BC31">
        <v>5</v>
      </c>
      <c r="BE31">
        <v>4</v>
      </c>
      <c r="BF31">
        <v>4</v>
      </c>
      <c r="BG31">
        <v>4</v>
      </c>
      <c r="BH31">
        <v>4</v>
      </c>
      <c r="BK31">
        <v>4</v>
      </c>
      <c r="BL31">
        <v>4</v>
      </c>
      <c r="BM31">
        <v>4</v>
      </c>
      <c r="BO31">
        <v>5</v>
      </c>
      <c r="BP31">
        <v>5</v>
      </c>
      <c r="BQ31">
        <v>5</v>
      </c>
      <c r="BR31">
        <v>5</v>
      </c>
      <c r="BS31">
        <v>5</v>
      </c>
      <c r="BT31">
        <v>5</v>
      </c>
      <c r="BU31">
        <v>5</v>
      </c>
      <c r="BV31">
        <v>5</v>
      </c>
      <c r="BX31">
        <v>5</v>
      </c>
      <c r="BY31">
        <v>5</v>
      </c>
      <c r="BZ31">
        <v>5</v>
      </c>
      <c r="CC31">
        <v>4</v>
      </c>
      <c r="CD31">
        <v>4</v>
      </c>
      <c r="CF31">
        <v>4</v>
      </c>
      <c r="CH31">
        <v>5</v>
      </c>
      <c r="CI31">
        <v>5</v>
      </c>
      <c r="CJ31">
        <v>5</v>
      </c>
      <c r="CK31">
        <v>5</v>
      </c>
      <c r="CL31">
        <v>4</v>
      </c>
      <c r="CN31">
        <v>5</v>
      </c>
      <c r="CP31">
        <v>5</v>
      </c>
      <c r="CR31">
        <v>4</v>
      </c>
      <c r="CS31">
        <v>5</v>
      </c>
      <c r="CU31">
        <v>2</v>
      </c>
      <c r="CV31">
        <v>3</v>
      </c>
      <c r="CW31">
        <v>2</v>
      </c>
    </row>
    <row r="32" spans="4:101">
      <c r="D32" s="46"/>
      <c r="E32" s="46"/>
      <c r="K32">
        <v>1</v>
      </c>
      <c r="L32">
        <v>5</v>
      </c>
      <c r="M32">
        <v>5</v>
      </c>
      <c r="N32">
        <v>5</v>
      </c>
      <c r="O32">
        <v>5</v>
      </c>
      <c r="P32">
        <v>5</v>
      </c>
      <c r="Q32">
        <v>5</v>
      </c>
      <c r="R32">
        <v>5</v>
      </c>
      <c r="S32">
        <v>5</v>
      </c>
      <c r="T32">
        <v>5</v>
      </c>
      <c r="U32">
        <v>5</v>
      </c>
      <c r="V32">
        <v>5</v>
      </c>
      <c r="W32">
        <v>5</v>
      </c>
      <c r="X32">
        <v>5</v>
      </c>
    </row>
    <row r="33" spans="4:101">
      <c r="D33" s="46"/>
      <c r="E33" s="46"/>
      <c r="K33">
        <v>4</v>
      </c>
      <c r="L33">
        <v>5</v>
      </c>
      <c r="M33">
        <v>5</v>
      </c>
      <c r="N33">
        <v>5</v>
      </c>
      <c r="O33">
        <v>5</v>
      </c>
      <c r="P33">
        <v>5</v>
      </c>
      <c r="Q33">
        <v>5</v>
      </c>
      <c r="R33">
        <v>5</v>
      </c>
      <c r="S33">
        <v>5</v>
      </c>
      <c r="T33">
        <v>5</v>
      </c>
      <c r="U33">
        <v>1</v>
      </c>
      <c r="V33">
        <v>5</v>
      </c>
      <c r="W33">
        <v>5</v>
      </c>
      <c r="X33">
        <v>5</v>
      </c>
      <c r="Z33">
        <v>5</v>
      </c>
      <c r="AA33">
        <v>5</v>
      </c>
      <c r="AB33">
        <v>4</v>
      </c>
      <c r="AC33">
        <v>4</v>
      </c>
      <c r="AD33">
        <v>4</v>
      </c>
      <c r="AE33">
        <v>5</v>
      </c>
      <c r="AF33">
        <v>5</v>
      </c>
      <c r="AG33">
        <v>5</v>
      </c>
      <c r="AH33">
        <v>5</v>
      </c>
      <c r="AI33">
        <v>5</v>
      </c>
      <c r="AJ33">
        <v>5</v>
      </c>
      <c r="AK33">
        <v>3</v>
      </c>
      <c r="AL33">
        <v>3</v>
      </c>
      <c r="AO33">
        <v>5</v>
      </c>
      <c r="AP33">
        <v>5</v>
      </c>
      <c r="AQ33">
        <v>5</v>
      </c>
      <c r="AR33">
        <v>4</v>
      </c>
      <c r="AS33">
        <v>5</v>
      </c>
      <c r="AT33">
        <v>5</v>
      </c>
      <c r="AU33">
        <v>5</v>
      </c>
      <c r="AV33">
        <v>5</v>
      </c>
      <c r="AW33">
        <v>5</v>
      </c>
      <c r="AY33">
        <v>4</v>
      </c>
      <c r="AZ33">
        <v>5</v>
      </c>
      <c r="BA33">
        <v>5</v>
      </c>
      <c r="BB33">
        <v>5</v>
      </c>
      <c r="BC33">
        <v>5</v>
      </c>
      <c r="BD33">
        <v>5</v>
      </c>
      <c r="BE33">
        <v>5</v>
      </c>
      <c r="BF33">
        <v>5</v>
      </c>
      <c r="BG33">
        <v>5</v>
      </c>
      <c r="BH33">
        <v>5</v>
      </c>
      <c r="BI33">
        <v>5</v>
      </c>
      <c r="BK33">
        <v>5</v>
      </c>
      <c r="BL33">
        <v>5</v>
      </c>
      <c r="BM33">
        <v>4</v>
      </c>
      <c r="BN33">
        <v>4</v>
      </c>
      <c r="BO33">
        <v>5</v>
      </c>
      <c r="BP33">
        <v>5</v>
      </c>
      <c r="BQ33">
        <v>5</v>
      </c>
      <c r="BR33">
        <v>5</v>
      </c>
      <c r="BS33">
        <v>5</v>
      </c>
      <c r="BT33">
        <v>5</v>
      </c>
      <c r="BU33">
        <v>3</v>
      </c>
      <c r="BV33">
        <v>2</v>
      </c>
      <c r="BX33">
        <v>5</v>
      </c>
      <c r="BY33">
        <v>5</v>
      </c>
      <c r="BZ33">
        <v>5</v>
      </c>
      <c r="CA33">
        <v>5</v>
      </c>
      <c r="CB33">
        <v>5</v>
      </c>
      <c r="CC33">
        <v>5</v>
      </c>
      <c r="CD33">
        <v>5</v>
      </c>
      <c r="CE33">
        <v>4</v>
      </c>
      <c r="CF33">
        <v>5</v>
      </c>
      <c r="CH33">
        <v>5</v>
      </c>
      <c r="CI33">
        <v>5</v>
      </c>
      <c r="CJ33">
        <v>5</v>
      </c>
      <c r="CK33">
        <v>5</v>
      </c>
      <c r="CL33">
        <v>5</v>
      </c>
      <c r="CM33">
        <v>5</v>
      </c>
      <c r="CN33">
        <v>5</v>
      </c>
      <c r="CO33">
        <v>5</v>
      </c>
      <c r="CP33">
        <v>5</v>
      </c>
      <c r="CQ33">
        <v>5</v>
      </c>
      <c r="CR33">
        <v>5</v>
      </c>
      <c r="CS33">
        <v>5</v>
      </c>
      <c r="CU33">
        <v>3</v>
      </c>
      <c r="CV33">
        <v>3</v>
      </c>
      <c r="CW33">
        <v>1</v>
      </c>
    </row>
    <row r="34" spans="4:101">
      <c r="D34" s="46"/>
      <c r="E34" s="46"/>
      <c r="K34">
        <v>3</v>
      </c>
      <c r="L34">
        <v>5</v>
      </c>
      <c r="M34">
        <v>4</v>
      </c>
      <c r="N34">
        <v>5</v>
      </c>
      <c r="O34">
        <v>4</v>
      </c>
      <c r="P34">
        <v>4</v>
      </c>
      <c r="Q34">
        <v>4</v>
      </c>
      <c r="R34">
        <v>5</v>
      </c>
      <c r="S34">
        <v>5</v>
      </c>
      <c r="T34">
        <v>5</v>
      </c>
      <c r="U34">
        <v>3</v>
      </c>
      <c r="V34">
        <v>5</v>
      </c>
      <c r="W34">
        <v>4</v>
      </c>
      <c r="X34">
        <v>4</v>
      </c>
      <c r="Z34">
        <v>4</v>
      </c>
      <c r="AA34">
        <v>3</v>
      </c>
      <c r="AB34">
        <v>4</v>
      </c>
      <c r="AC34">
        <v>3</v>
      </c>
      <c r="AD34">
        <v>4</v>
      </c>
      <c r="AE34">
        <v>4</v>
      </c>
      <c r="AF34">
        <v>4</v>
      </c>
      <c r="AG34">
        <v>4</v>
      </c>
      <c r="AI34">
        <v>4</v>
      </c>
      <c r="AJ34">
        <v>3</v>
      </c>
      <c r="AK34">
        <v>3</v>
      </c>
      <c r="AL34">
        <v>3</v>
      </c>
      <c r="AO34">
        <v>3</v>
      </c>
      <c r="AP34">
        <v>2</v>
      </c>
      <c r="AQ34">
        <v>4</v>
      </c>
      <c r="AR34">
        <v>2</v>
      </c>
      <c r="AS34">
        <v>2</v>
      </c>
      <c r="AT34">
        <v>4</v>
      </c>
      <c r="AU34">
        <v>3</v>
      </c>
      <c r="AV34">
        <v>3</v>
      </c>
      <c r="AW34">
        <v>4</v>
      </c>
      <c r="AY34">
        <v>4</v>
      </c>
      <c r="AZ34">
        <v>5</v>
      </c>
      <c r="BA34">
        <v>4</v>
      </c>
      <c r="BB34">
        <v>4</v>
      </c>
      <c r="BC34">
        <v>4</v>
      </c>
      <c r="BD34">
        <v>3</v>
      </c>
      <c r="BE34">
        <v>4</v>
      </c>
      <c r="BF34">
        <v>3</v>
      </c>
      <c r="BG34">
        <v>4</v>
      </c>
      <c r="BH34">
        <v>3</v>
      </c>
      <c r="BI34">
        <v>3</v>
      </c>
      <c r="BK34">
        <v>4</v>
      </c>
      <c r="BL34">
        <v>5</v>
      </c>
      <c r="BM34">
        <v>5</v>
      </c>
      <c r="BN34">
        <v>5</v>
      </c>
      <c r="BO34">
        <v>5</v>
      </c>
      <c r="BP34">
        <v>4</v>
      </c>
      <c r="BQ34">
        <v>4</v>
      </c>
      <c r="BR34">
        <v>5</v>
      </c>
      <c r="BS34">
        <v>4</v>
      </c>
      <c r="BT34">
        <v>4</v>
      </c>
      <c r="BU34">
        <v>5</v>
      </c>
      <c r="BV34">
        <v>5</v>
      </c>
      <c r="BX34">
        <v>4</v>
      </c>
      <c r="BY34">
        <v>4</v>
      </c>
      <c r="BZ34">
        <v>5</v>
      </c>
      <c r="CA34">
        <v>3</v>
      </c>
      <c r="CB34">
        <v>4</v>
      </c>
      <c r="CC34">
        <v>4</v>
      </c>
      <c r="CD34">
        <v>4</v>
      </c>
      <c r="CE34">
        <v>4</v>
      </c>
      <c r="CF34">
        <v>4</v>
      </c>
      <c r="CH34">
        <v>5</v>
      </c>
      <c r="CI34">
        <v>4</v>
      </c>
      <c r="CJ34">
        <v>4</v>
      </c>
      <c r="CK34">
        <v>4</v>
      </c>
      <c r="CL34">
        <v>4</v>
      </c>
      <c r="CM34">
        <v>3</v>
      </c>
      <c r="CN34">
        <v>5</v>
      </c>
      <c r="CO34">
        <v>5</v>
      </c>
      <c r="CP34">
        <v>5</v>
      </c>
      <c r="CQ34">
        <v>5</v>
      </c>
      <c r="CR34">
        <v>5</v>
      </c>
      <c r="CS34">
        <v>5</v>
      </c>
      <c r="CU34">
        <v>3</v>
      </c>
      <c r="CV34">
        <v>3</v>
      </c>
      <c r="CW34">
        <v>1</v>
      </c>
    </row>
    <row r="35" spans="4:101">
      <c r="D35" s="46"/>
      <c r="E35" s="46"/>
      <c r="K35">
        <v>2</v>
      </c>
      <c r="L35">
        <v>4</v>
      </c>
      <c r="M35">
        <v>3</v>
      </c>
      <c r="N35">
        <v>3</v>
      </c>
      <c r="O35">
        <v>4</v>
      </c>
      <c r="P35">
        <v>4</v>
      </c>
      <c r="Q35">
        <v>3</v>
      </c>
      <c r="R35">
        <v>5</v>
      </c>
      <c r="S35">
        <v>5</v>
      </c>
      <c r="T35">
        <v>2</v>
      </c>
      <c r="U35">
        <v>4</v>
      </c>
      <c r="V35">
        <v>5</v>
      </c>
      <c r="W35">
        <v>4</v>
      </c>
      <c r="X35">
        <v>4</v>
      </c>
      <c r="Z35">
        <v>3</v>
      </c>
      <c r="AA35">
        <v>3</v>
      </c>
      <c r="AB35">
        <v>2</v>
      </c>
      <c r="AC35">
        <v>2</v>
      </c>
      <c r="AD35">
        <v>2</v>
      </c>
      <c r="AE35">
        <v>3</v>
      </c>
      <c r="AF35">
        <v>4</v>
      </c>
      <c r="AG35">
        <v>3</v>
      </c>
      <c r="AI35">
        <v>2</v>
      </c>
      <c r="AJ35">
        <v>4</v>
      </c>
      <c r="AK35">
        <v>1</v>
      </c>
      <c r="AL35">
        <v>1</v>
      </c>
      <c r="AO35">
        <v>3</v>
      </c>
      <c r="AP35">
        <v>2</v>
      </c>
      <c r="AQ35">
        <v>2</v>
      </c>
      <c r="AR35">
        <v>2</v>
      </c>
      <c r="AS35">
        <v>1</v>
      </c>
      <c r="AT35">
        <v>4</v>
      </c>
      <c r="AU35">
        <v>4</v>
      </c>
      <c r="AV35">
        <v>1</v>
      </c>
      <c r="AW35">
        <v>5</v>
      </c>
      <c r="AY35">
        <v>2</v>
      </c>
      <c r="AZ35">
        <v>5</v>
      </c>
      <c r="BA35">
        <v>2</v>
      </c>
      <c r="BB35">
        <v>2</v>
      </c>
      <c r="BC35">
        <v>1</v>
      </c>
      <c r="BD35">
        <v>2</v>
      </c>
      <c r="BE35">
        <v>1</v>
      </c>
      <c r="BF35">
        <v>3</v>
      </c>
      <c r="BG35">
        <v>2</v>
      </c>
      <c r="BH35">
        <v>2</v>
      </c>
      <c r="BK35">
        <v>4</v>
      </c>
      <c r="BL35">
        <v>5</v>
      </c>
      <c r="BM35">
        <v>5</v>
      </c>
      <c r="BO35">
        <v>5</v>
      </c>
      <c r="BP35">
        <v>3</v>
      </c>
      <c r="BR35">
        <v>4</v>
      </c>
      <c r="BS35">
        <v>2</v>
      </c>
      <c r="BX35">
        <v>4</v>
      </c>
      <c r="BY35">
        <v>3</v>
      </c>
      <c r="BZ35">
        <v>4</v>
      </c>
      <c r="CA35">
        <v>2</v>
      </c>
      <c r="CB35">
        <v>3</v>
      </c>
      <c r="CC35">
        <v>4</v>
      </c>
      <c r="CD35">
        <v>4</v>
      </c>
      <c r="CF35">
        <v>4</v>
      </c>
      <c r="CH35">
        <v>5</v>
      </c>
      <c r="CI35">
        <v>4</v>
      </c>
      <c r="CJ35">
        <v>4</v>
      </c>
      <c r="CL35">
        <v>3</v>
      </c>
      <c r="CM35">
        <v>1</v>
      </c>
      <c r="CN35">
        <v>3</v>
      </c>
      <c r="CP35">
        <v>5</v>
      </c>
      <c r="CR35">
        <v>4</v>
      </c>
      <c r="CS35">
        <v>5</v>
      </c>
      <c r="CU35">
        <v>2</v>
      </c>
      <c r="CV35">
        <v>3</v>
      </c>
      <c r="CW35">
        <v>1</v>
      </c>
    </row>
    <row r="36" spans="4:101">
      <c r="D36" s="46"/>
      <c r="E36" s="46"/>
      <c r="K36">
        <v>2</v>
      </c>
      <c r="L36">
        <v>4</v>
      </c>
      <c r="M36">
        <v>4</v>
      </c>
      <c r="N36">
        <v>2</v>
      </c>
      <c r="O36">
        <v>3</v>
      </c>
      <c r="P36">
        <v>2</v>
      </c>
      <c r="Q36">
        <v>5</v>
      </c>
      <c r="R36">
        <v>5</v>
      </c>
      <c r="S36">
        <v>5</v>
      </c>
      <c r="T36">
        <v>2</v>
      </c>
      <c r="U36">
        <v>3</v>
      </c>
      <c r="V36">
        <v>3</v>
      </c>
      <c r="W36">
        <v>2</v>
      </c>
      <c r="Z36">
        <v>5</v>
      </c>
      <c r="AA36">
        <v>1</v>
      </c>
      <c r="AB36">
        <v>3</v>
      </c>
      <c r="AC36">
        <v>4</v>
      </c>
      <c r="AD36">
        <v>4</v>
      </c>
      <c r="AE36">
        <v>4</v>
      </c>
      <c r="AF36">
        <v>3</v>
      </c>
      <c r="AG36">
        <v>4</v>
      </c>
      <c r="AH36">
        <v>2</v>
      </c>
      <c r="AI36">
        <v>2</v>
      </c>
      <c r="AJ36">
        <v>4</v>
      </c>
      <c r="AK36">
        <v>2</v>
      </c>
      <c r="AO36">
        <v>3</v>
      </c>
      <c r="AP36">
        <v>1</v>
      </c>
      <c r="AQ36">
        <v>3</v>
      </c>
      <c r="AR36">
        <v>1</v>
      </c>
      <c r="AS36">
        <v>1</v>
      </c>
      <c r="AT36">
        <v>3</v>
      </c>
      <c r="AU36">
        <v>4</v>
      </c>
      <c r="AV36">
        <v>2</v>
      </c>
      <c r="AW36">
        <v>5</v>
      </c>
      <c r="AY36">
        <v>4</v>
      </c>
      <c r="AZ36">
        <v>3</v>
      </c>
      <c r="BA36">
        <v>2</v>
      </c>
      <c r="BB36">
        <v>4</v>
      </c>
      <c r="BC36">
        <v>3</v>
      </c>
      <c r="BD36">
        <v>1</v>
      </c>
      <c r="BE36">
        <v>4</v>
      </c>
      <c r="BF36">
        <v>4</v>
      </c>
      <c r="BG36">
        <v>4</v>
      </c>
      <c r="BH36">
        <v>3</v>
      </c>
      <c r="BI36">
        <v>1</v>
      </c>
      <c r="BK36">
        <v>2</v>
      </c>
      <c r="BL36">
        <v>2</v>
      </c>
      <c r="BM36">
        <v>2</v>
      </c>
      <c r="BN36">
        <v>4</v>
      </c>
      <c r="BO36">
        <v>4</v>
      </c>
      <c r="BP36">
        <v>3</v>
      </c>
      <c r="BQ36">
        <v>2</v>
      </c>
      <c r="BR36">
        <v>2</v>
      </c>
      <c r="BS36">
        <v>3</v>
      </c>
      <c r="BT36">
        <v>4</v>
      </c>
      <c r="BU36">
        <v>5</v>
      </c>
      <c r="BV36">
        <v>3</v>
      </c>
      <c r="BX36">
        <v>4</v>
      </c>
      <c r="BY36">
        <v>3</v>
      </c>
      <c r="BZ36">
        <v>3</v>
      </c>
      <c r="CA36">
        <v>2</v>
      </c>
      <c r="CB36">
        <v>2</v>
      </c>
      <c r="CC36">
        <v>3</v>
      </c>
      <c r="CD36">
        <v>4</v>
      </c>
      <c r="CE36">
        <v>5</v>
      </c>
      <c r="CF36">
        <v>3</v>
      </c>
      <c r="CH36">
        <v>4</v>
      </c>
      <c r="CI36">
        <v>2</v>
      </c>
      <c r="CJ36">
        <v>4</v>
      </c>
      <c r="CK36">
        <v>2</v>
      </c>
      <c r="CL36">
        <v>1</v>
      </c>
      <c r="CM36">
        <v>1</v>
      </c>
      <c r="CN36">
        <v>5</v>
      </c>
      <c r="CO36">
        <v>5</v>
      </c>
      <c r="CP36">
        <v>2</v>
      </c>
      <c r="CQ36">
        <v>3</v>
      </c>
      <c r="CR36">
        <v>3</v>
      </c>
      <c r="CS36">
        <v>5</v>
      </c>
      <c r="CU36">
        <v>3</v>
      </c>
      <c r="CV36">
        <v>3</v>
      </c>
      <c r="CW36">
        <v>2</v>
      </c>
    </row>
    <row r="37" spans="4:101">
      <c r="D37" s="46"/>
      <c r="E37" s="46"/>
      <c r="K37">
        <v>2</v>
      </c>
      <c r="L37">
        <v>5</v>
      </c>
      <c r="M37">
        <v>4</v>
      </c>
      <c r="N37">
        <v>4</v>
      </c>
      <c r="O37">
        <v>5</v>
      </c>
      <c r="P37">
        <v>5</v>
      </c>
      <c r="Q37">
        <v>5</v>
      </c>
      <c r="R37">
        <v>4</v>
      </c>
      <c r="S37">
        <v>5</v>
      </c>
      <c r="T37">
        <v>4</v>
      </c>
      <c r="U37">
        <v>3</v>
      </c>
      <c r="V37">
        <v>5</v>
      </c>
      <c r="W37">
        <v>4</v>
      </c>
      <c r="X37">
        <v>4</v>
      </c>
      <c r="Z37">
        <v>5</v>
      </c>
      <c r="AA37">
        <v>3</v>
      </c>
      <c r="AB37">
        <v>4</v>
      </c>
      <c r="AC37">
        <v>5</v>
      </c>
      <c r="AD37">
        <v>5</v>
      </c>
      <c r="AE37">
        <v>4</v>
      </c>
      <c r="AF37">
        <v>4</v>
      </c>
      <c r="AG37">
        <v>5</v>
      </c>
      <c r="AH37">
        <v>4</v>
      </c>
      <c r="AI37">
        <v>4</v>
      </c>
      <c r="AJ37">
        <v>5</v>
      </c>
      <c r="AK37">
        <v>4</v>
      </c>
      <c r="AL37">
        <v>5</v>
      </c>
      <c r="AO37">
        <v>5</v>
      </c>
      <c r="AP37">
        <v>4</v>
      </c>
      <c r="AQ37">
        <v>4</v>
      </c>
      <c r="AR37">
        <v>2</v>
      </c>
      <c r="AS37">
        <v>2</v>
      </c>
      <c r="AT37">
        <v>5</v>
      </c>
      <c r="AU37">
        <v>5</v>
      </c>
      <c r="AV37">
        <v>4</v>
      </c>
      <c r="AW37">
        <v>5</v>
      </c>
      <c r="AY37">
        <v>5</v>
      </c>
      <c r="AZ37">
        <v>5</v>
      </c>
      <c r="BA37">
        <v>5</v>
      </c>
      <c r="BB37">
        <v>5</v>
      </c>
      <c r="BC37">
        <v>5</v>
      </c>
      <c r="BD37">
        <v>3</v>
      </c>
      <c r="BE37">
        <v>4</v>
      </c>
      <c r="BF37">
        <v>3</v>
      </c>
      <c r="BG37">
        <v>5</v>
      </c>
      <c r="BH37">
        <v>3</v>
      </c>
      <c r="BI37">
        <v>3</v>
      </c>
      <c r="BK37">
        <v>5</v>
      </c>
      <c r="BL37">
        <v>5</v>
      </c>
      <c r="BM37">
        <v>5</v>
      </c>
      <c r="BN37">
        <v>4</v>
      </c>
      <c r="BO37">
        <v>5</v>
      </c>
      <c r="BP37">
        <v>4</v>
      </c>
      <c r="BQ37">
        <v>5</v>
      </c>
      <c r="BR37">
        <v>4</v>
      </c>
      <c r="BS37">
        <v>4</v>
      </c>
      <c r="BT37">
        <v>5</v>
      </c>
      <c r="BU37">
        <v>2</v>
      </c>
      <c r="BV37">
        <v>2</v>
      </c>
      <c r="BX37">
        <v>4</v>
      </c>
      <c r="BY37">
        <v>4</v>
      </c>
      <c r="BZ37">
        <v>4</v>
      </c>
      <c r="CA37">
        <v>3</v>
      </c>
      <c r="CB37">
        <v>3</v>
      </c>
      <c r="CC37">
        <v>4</v>
      </c>
      <c r="CD37">
        <v>3</v>
      </c>
      <c r="CE37">
        <v>4</v>
      </c>
      <c r="CF37">
        <v>4</v>
      </c>
      <c r="CH37">
        <v>5</v>
      </c>
      <c r="CI37">
        <v>4</v>
      </c>
      <c r="CJ37">
        <v>5</v>
      </c>
      <c r="CK37">
        <v>5</v>
      </c>
      <c r="CL37">
        <v>3</v>
      </c>
      <c r="CM37">
        <v>4</v>
      </c>
      <c r="CN37">
        <v>5</v>
      </c>
      <c r="CO37">
        <v>5</v>
      </c>
      <c r="CP37">
        <v>3</v>
      </c>
      <c r="CQ37">
        <v>5</v>
      </c>
      <c r="CR37">
        <v>4</v>
      </c>
      <c r="CS37">
        <v>4</v>
      </c>
      <c r="CU37">
        <v>3</v>
      </c>
      <c r="CV37">
        <v>4</v>
      </c>
      <c r="CW37">
        <v>2</v>
      </c>
    </row>
    <row r="38" spans="4:101">
      <c r="D38" s="46"/>
      <c r="E38" s="46"/>
      <c r="K38">
        <v>2</v>
      </c>
      <c r="L38">
        <v>5</v>
      </c>
      <c r="M38">
        <v>5</v>
      </c>
      <c r="N38">
        <v>4</v>
      </c>
      <c r="O38">
        <v>4</v>
      </c>
      <c r="P38">
        <v>4</v>
      </c>
      <c r="Q38">
        <v>5</v>
      </c>
      <c r="R38">
        <v>4</v>
      </c>
      <c r="S38">
        <v>4</v>
      </c>
      <c r="T38">
        <v>4</v>
      </c>
      <c r="U38">
        <v>4</v>
      </c>
      <c r="V38">
        <v>4</v>
      </c>
      <c r="W38">
        <v>3</v>
      </c>
      <c r="X38">
        <v>3</v>
      </c>
      <c r="Z38">
        <v>3</v>
      </c>
      <c r="AA38">
        <v>3</v>
      </c>
      <c r="AB38">
        <v>3</v>
      </c>
      <c r="AC38">
        <v>3</v>
      </c>
      <c r="AD38">
        <v>3</v>
      </c>
      <c r="AE38">
        <v>3</v>
      </c>
      <c r="AF38">
        <v>3</v>
      </c>
      <c r="AG38">
        <v>3</v>
      </c>
      <c r="AH38">
        <v>3</v>
      </c>
      <c r="AI38">
        <v>4</v>
      </c>
      <c r="AJ38">
        <v>3</v>
      </c>
      <c r="AK38">
        <v>3</v>
      </c>
      <c r="AL38">
        <v>3</v>
      </c>
      <c r="AO38">
        <v>4</v>
      </c>
      <c r="AP38">
        <v>3</v>
      </c>
      <c r="AQ38">
        <v>3</v>
      </c>
      <c r="AR38">
        <v>2</v>
      </c>
      <c r="AS38">
        <v>2</v>
      </c>
      <c r="AT38">
        <v>3</v>
      </c>
      <c r="AU38">
        <v>4</v>
      </c>
      <c r="AV38">
        <v>4</v>
      </c>
      <c r="AW38">
        <v>5</v>
      </c>
      <c r="AY38">
        <v>4</v>
      </c>
      <c r="AZ38">
        <v>3</v>
      </c>
      <c r="BA38">
        <v>4</v>
      </c>
      <c r="BB38">
        <v>4</v>
      </c>
      <c r="BC38">
        <v>4</v>
      </c>
      <c r="BD38">
        <v>3</v>
      </c>
      <c r="BE38">
        <v>4</v>
      </c>
      <c r="BF38">
        <v>3</v>
      </c>
      <c r="BG38">
        <v>5</v>
      </c>
      <c r="BH38">
        <v>4</v>
      </c>
      <c r="BI38">
        <v>4</v>
      </c>
      <c r="BK38">
        <v>4</v>
      </c>
      <c r="BL38">
        <v>4</v>
      </c>
      <c r="BM38">
        <v>4</v>
      </c>
      <c r="BN38">
        <v>4</v>
      </c>
      <c r="BO38">
        <v>4</v>
      </c>
      <c r="BP38">
        <v>4</v>
      </c>
      <c r="BQ38">
        <v>4</v>
      </c>
      <c r="BR38">
        <v>4</v>
      </c>
      <c r="BS38">
        <v>4</v>
      </c>
      <c r="BT38">
        <v>3</v>
      </c>
      <c r="BU38">
        <v>3</v>
      </c>
      <c r="BV38">
        <v>3</v>
      </c>
      <c r="BX38">
        <v>4</v>
      </c>
      <c r="BY38">
        <v>4</v>
      </c>
      <c r="BZ38">
        <v>4</v>
      </c>
      <c r="CA38">
        <v>3</v>
      </c>
      <c r="CB38">
        <v>4</v>
      </c>
      <c r="CC38">
        <v>4</v>
      </c>
      <c r="CD38">
        <v>4</v>
      </c>
      <c r="CE38">
        <v>5</v>
      </c>
      <c r="CF38">
        <v>3</v>
      </c>
      <c r="CH38">
        <v>4</v>
      </c>
      <c r="CI38">
        <v>4</v>
      </c>
      <c r="CJ38">
        <v>4</v>
      </c>
      <c r="CK38">
        <v>4</v>
      </c>
      <c r="CL38">
        <v>3</v>
      </c>
      <c r="CM38">
        <v>3</v>
      </c>
      <c r="CN38">
        <v>4</v>
      </c>
      <c r="CO38">
        <v>4</v>
      </c>
      <c r="CP38">
        <v>3</v>
      </c>
      <c r="CQ38">
        <v>4</v>
      </c>
      <c r="CR38">
        <v>4</v>
      </c>
      <c r="CS38">
        <v>4</v>
      </c>
      <c r="CU38">
        <v>2</v>
      </c>
      <c r="CV38">
        <v>3</v>
      </c>
      <c r="CW38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X24"/>
  <sheetViews>
    <sheetView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L8" sqref="L8"/>
    </sheetView>
  </sheetViews>
  <sheetFormatPr baseColWidth="10" defaultRowHeight="15"/>
  <cols>
    <col min="3" max="3" width="0" hidden="1" customWidth="1"/>
    <col min="4" max="39" width="8.7109375" customWidth="1"/>
    <col min="40" max="40" width="8.7109375" hidden="1" customWidth="1"/>
    <col min="41" max="102" width="8.7109375" customWidth="1"/>
  </cols>
  <sheetData>
    <row r="1" spans="1:102" s="48" customFormat="1">
      <c r="L1" s="49" t="s">
        <v>422</v>
      </c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 t="s">
        <v>423</v>
      </c>
      <c r="Z1" s="49" t="s">
        <v>422</v>
      </c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 t="s">
        <v>423</v>
      </c>
      <c r="AN1" s="49"/>
      <c r="AO1" s="49" t="s">
        <v>422</v>
      </c>
      <c r="AP1" s="49"/>
      <c r="AQ1" s="49"/>
      <c r="AR1" s="49"/>
      <c r="AS1" s="49"/>
      <c r="AT1" s="49"/>
      <c r="AU1" s="49"/>
      <c r="AV1" s="49"/>
      <c r="AW1" s="49"/>
      <c r="AX1" s="49" t="s">
        <v>423</v>
      </c>
      <c r="AY1" s="49" t="s">
        <v>422</v>
      </c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 t="s">
        <v>423</v>
      </c>
      <c r="BK1" s="49" t="s">
        <v>422</v>
      </c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 t="s">
        <v>423</v>
      </c>
      <c r="BX1" s="49" t="s">
        <v>422</v>
      </c>
      <c r="BY1" s="49"/>
      <c r="BZ1" s="49"/>
      <c r="CA1" s="49"/>
      <c r="CB1" s="49"/>
      <c r="CC1" s="49"/>
      <c r="CD1" s="49"/>
      <c r="CE1" s="49"/>
      <c r="CF1" s="49"/>
      <c r="CG1" s="49" t="s">
        <v>423</v>
      </c>
      <c r="CH1" s="49" t="s">
        <v>422</v>
      </c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 t="s">
        <v>423</v>
      </c>
      <c r="CU1" s="49" t="s">
        <v>424</v>
      </c>
      <c r="CV1" s="49" t="s">
        <v>425</v>
      </c>
      <c r="CW1" s="49" t="s">
        <v>426</v>
      </c>
      <c r="CX1" s="49" t="s">
        <v>427</v>
      </c>
    </row>
    <row r="2" spans="1:102" s="48" customFormat="1">
      <c r="B2" s="49" t="s">
        <v>428</v>
      </c>
      <c r="C2" s="49" t="s">
        <v>429</v>
      </c>
      <c r="D2" s="49" t="s">
        <v>430</v>
      </c>
      <c r="E2" s="49" t="s">
        <v>431</v>
      </c>
      <c r="F2" s="49" t="s">
        <v>432</v>
      </c>
      <c r="G2" s="49" t="s">
        <v>433</v>
      </c>
      <c r="H2" s="49" t="s">
        <v>434</v>
      </c>
      <c r="I2" s="49" t="s">
        <v>435</v>
      </c>
      <c r="J2" s="49" t="s">
        <v>436</v>
      </c>
      <c r="K2" s="49" t="s">
        <v>437</v>
      </c>
      <c r="L2" s="49" t="s">
        <v>37</v>
      </c>
      <c r="M2" s="49" t="s">
        <v>38</v>
      </c>
      <c r="N2" s="49" t="s">
        <v>143</v>
      </c>
      <c r="O2" s="49" t="s">
        <v>9</v>
      </c>
      <c r="P2" s="49" t="s">
        <v>10</v>
      </c>
      <c r="Q2" s="49" t="s">
        <v>39</v>
      </c>
      <c r="R2" s="49" t="s">
        <v>40</v>
      </c>
      <c r="S2" s="49" t="s">
        <v>11</v>
      </c>
      <c r="T2" s="49" t="s">
        <v>12</v>
      </c>
      <c r="U2" s="49" t="s">
        <v>41</v>
      </c>
      <c r="V2" s="49" t="s">
        <v>438</v>
      </c>
      <c r="W2" s="49" t="s">
        <v>146</v>
      </c>
      <c r="X2" s="49" t="s">
        <v>439</v>
      </c>
      <c r="Y2" s="49" t="s">
        <v>440</v>
      </c>
      <c r="Z2" s="49" t="s">
        <v>61</v>
      </c>
      <c r="AA2" s="49" t="s">
        <v>85</v>
      </c>
      <c r="AB2" s="49" t="s">
        <v>441</v>
      </c>
      <c r="AC2" s="49" t="s">
        <v>43</v>
      </c>
      <c r="AD2" s="49" t="s">
        <v>44</v>
      </c>
      <c r="AE2" s="49" t="s">
        <v>21</v>
      </c>
      <c r="AF2" s="49" t="s">
        <v>91</v>
      </c>
      <c r="AG2" s="49" t="s">
        <v>92</v>
      </c>
      <c r="AH2" s="49" t="s">
        <v>62</v>
      </c>
      <c r="AI2" s="49" t="s">
        <v>63</v>
      </c>
      <c r="AJ2" s="49" t="s">
        <v>45</v>
      </c>
      <c r="AK2" s="49" t="s">
        <v>58</v>
      </c>
      <c r="AL2" s="49" t="s">
        <v>142</v>
      </c>
      <c r="AM2" s="49" t="s">
        <v>440</v>
      </c>
      <c r="AN2" s="49"/>
      <c r="AO2" s="49" t="s">
        <v>156</v>
      </c>
      <c r="AP2" s="49" t="s">
        <v>147</v>
      </c>
      <c r="AQ2" s="49" t="s">
        <v>66</v>
      </c>
      <c r="AR2" s="49" t="s">
        <v>65</v>
      </c>
      <c r="AS2" s="49" t="s">
        <v>149</v>
      </c>
      <c r="AT2" s="49" t="s">
        <v>2</v>
      </c>
      <c r="AU2" s="49" t="s">
        <v>67</v>
      </c>
      <c r="AV2" s="49" t="s">
        <v>150</v>
      </c>
      <c r="AW2" s="49" t="s">
        <v>68</v>
      </c>
      <c r="AX2" s="49" t="s">
        <v>440</v>
      </c>
      <c r="AY2" s="49" t="s">
        <v>158</v>
      </c>
      <c r="AZ2" s="49" t="s">
        <v>49</v>
      </c>
      <c r="BA2" s="49" t="s">
        <v>50</v>
      </c>
      <c r="BB2" s="49" t="s">
        <v>23</v>
      </c>
      <c r="BC2" s="49" t="s">
        <v>24</v>
      </c>
      <c r="BD2" s="49" t="s">
        <v>25</v>
      </c>
      <c r="BE2" s="49" t="s">
        <v>69</v>
      </c>
      <c r="BF2" s="49" t="s">
        <v>51</v>
      </c>
      <c r="BG2" s="49" t="s">
        <v>26</v>
      </c>
      <c r="BH2" s="49" t="s">
        <v>144</v>
      </c>
      <c r="BI2" s="49" t="s">
        <v>27</v>
      </c>
      <c r="BJ2" s="49" t="s">
        <v>440</v>
      </c>
      <c r="BK2" s="49" t="s">
        <v>52</v>
      </c>
      <c r="BL2" s="49" t="s">
        <v>14</v>
      </c>
      <c r="BM2" s="49" t="s">
        <v>15</v>
      </c>
      <c r="BN2" s="49" t="s">
        <v>53</v>
      </c>
      <c r="BO2" s="49" t="s">
        <v>54</v>
      </c>
      <c r="BP2" s="49" t="s">
        <v>16</v>
      </c>
      <c r="BQ2" s="49" t="s">
        <v>55</v>
      </c>
      <c r="BR2" s="49" t="s">
        <v>151</v>
      </c>
      <c r="BS2" s="49" t="s">
        <v>127</v>
      </c>
      <c r="BT2" s="49" t="s">
        <v>153</v>
      </c>
      <c r="BU2" s="49" t="s">
        <v>155</v>
      </c>
      <c r="BV2" s="49" t="s">
        <v>154</v>
      </c>
      <c r="BW2" s="49" t="s">
        <v>440</v>
      </c>
      <c r="BX2" s="49" t="s">
        <v>132</v>
      </c>
      <c r="BY2" s="49" t="s">
        <v>134</v>
      </c>
      <c r="BZ2" s="49" t="s">
        <v>56</v>
      </c>
      <c r="CA2" s="49" t="s">
        <v>136</v>
      </c>
      <c r="CB2" s="49" t="s">
        <v>70</v>
      </c>
      <c r="CC2" s="49" t="s">
        <v>36</v>
      </c>
      <c r="CD2" s="49" t="s">
        <v>159</v>
      </c>
      <c r="CE2" s="49" t="s">
        <v>167</v>
      </c>
      <c r="CF2" s="49" t="s">
        <v>160</v>
      </c>
      <c r="CG2" s="49" t="s">
        <v>440</v>
      </c>
      <c r="CH2" s="49" t="s">
        <v>442</v>
      </c>
      <c r="CI2" s="49" t="s">
        <v>443</v>
      </c>
      <c r="CJ2" s="49" t="s">
        <v>30</v>
      </c>
      <c r="CK2" s="49" t="s">
        <v>141</v>
      </c>
      <c r="CL2" s="49" t="s">
        <v>31</v>
      </c>
      <c r="CM2" s="49" t="s">
        <v>46</v>
      </c>
      <c r="CN2" s="49" t="s">
        <v>47</v>
      </c>
      <c r="CO2" s="49" t="s">
        <v>48</v>
      </c>
      <c r="CP2" s="49" t="s">
        <v>32</v>
      </c>
      <c r="CQ2" s="49" t="s">
        <v>33</v>
      </c>
      <c r="CR2" s="49" t="s">
        <v>34</v>
      </c>
      <c r="CS2" s="49" t="s">
        <v>64</v>
      </c>
      <c r="CT2" s="49" t="s">
        <v>440</v>
      </c>
      <c r="CU2" s="49" t="s">
        <v>444</v>
      </c>
      <c r="CV2" s="49" t="s">
        <v>444</v>
      </c>
      <c r="CW2" s="49" t="s">
        <v>444</v>
      </c>
      <c r="CX2" s="49" t="s">
        <v>440</v>
      </c>
    </row>
    <row r="3" spans="1:102" s="51" customFormat="1" ht="12">
      <c r="A3" s="59" t="s">
        <v>445</v>
      </c>
      <c r="B3" s="60" t="s">
        <v>447</v>
      </c>
      <c r="C3" s="60" t="s">
        <v>448</v>
      </c>
      <c r="D3" s="60" t="s">
        <v>449</v>
      </c>
      <c r="E3" s="60" t="s">
        <v>450</v>
      </c>
      <c r="F3" s="60" t="s">
        <v>451</v>
      </c>
      <c r="G3" s="60" t="s">
        <v>452</v>
      </c>
      <c r="H3" s="60" t="s">
        <v>453</v>
      </c>
      <c r="I3" s="60" t="s">
        <v>454</v>
      </c>
      <c r="J3" s="60" t="s">
        <v>455</v>
      </c>
      <c r="K3" s="60" t="s">
        <v>456</v>
      </c>
      <c r="L3" s="52" t="s">
        <v>239</v>
      </c>
      <c r="M3" s="52" t="s">
        <v>240</v>
      </c>
      <c r="N3" s="52" t="s">
        <v>241</v>
      </c>
      <c r="O3" s="52" t="s">
        <v>242</v>
      </c>
      <c r="P3" s="52" t="s">
        <v>243</v>
      </c>
      <c r="Q3" s="52" t="s">
        <v>244</v>
      </c>
      <c r="R3" s="52" t="s">
        <v>245</v>
      </c>
      <c r="S3" s="52" t="s">
        <v>246</v>
      </c>
      <c r="T3" s="52" t="s">
        <v>247</v>
      </c>
      <c r="U3" s="52" t="s">
        <v>248</v>
      </c>
      <c r="V3" s="52" t="s">
        <v>249</v>
      </c>
      <c r="W3" s="52" t="s">
        <v>250</v>
      </c>
      <c r="X3" s="52" t="s">
        <v>251</v>
      </c>
      <c r="Y3" s="52" t="s">
        <v>457</v>
      </c>
      <c r="Z3" s="53" t="s">
        <v>255</v>
      </c>
      <c r="AA3" s="53" t="s">
        <v>254</v>
      </c>
      <c r="AB3" s="53" t="s">
        <v>256</v>
      </c>
      <c r="AC3" s="53" t="s">
        <v>257</v>
      </c>
      <c r="AD3" s="53" t="s">
        <v>258</v>
      </c>
      <c r="AE3" s="53" t="s">
        <v>259</v>
      </c>
      <c r="AF3" s="53" t="s">
        <v>260</v>
      </c>
      <c r="AG3" s="53" t="s">
        <v>261</v>
      </c>
      <c r="AH3" s="53" t="s">
        <v>262</v>
      </c>
      <c r="AI3" s="53" t="s">
        <v>263</v>
      </c>
      <c r="AJ3" s="53" t="s">
        <v>264</v>
      </c>
      <c r="AK3" s="53" t="s">
        <v>265</v>
      </c>
      <c r="AL3" s="53" t="s">
        <v>266</v>
      </c>
      <c r="AM3" s="53" t="s">
        <v>458</v>
      </c>
      <c r="AN3" s="52" t="s">
        <v>269</v>
      </c>
      <c r="AO3" s="52" t="s">
        <v>270</v>
      </c>
      <c r="AP3" s="52" t="s">
        <v>271</v>
      </c>
      <c r="AQ3" s="52" t="s">
        <v>272</v>
      </c>
      <c r="AR3" s="52" t="s">
        <v>273</v>
      </c>
      <c r="AS3" s="52" t="s">
        <v>274</v>
      </c>
      <c r="AT3" s="52" t="s">
        <v>275</v>
      </c>
      <c r="AU3" s="52" t="s">
        <v>276</v>
      </c>
      <c r="AV3" s="52" t="s">
        <v>277</v>
      </c>
      <c r="AW3" s="52" t="s">
        <v>278</v>
      </c>
      <c r="AX3" s="52" t="s">
        <v>459</v>
      </c>
      <c r="AY3" s="53" t="s">
        <v>284</v>
      </c>
      <c r="AZ3" s="53" t="s">
        <v>285</v>
      </c>
      <c r="BA3" s="53" t="s">
        <v>286</v>
      </c>
      <c r="BB3" s="53" t="s">
        <v>287</v>
      </c>
      <c r="BC3" s="53" t="s">
        <v>288</v>
      </c>
      <c r="BD3" s="53" t="s">
        <v>289</v>
      </c>
      <c r="BE3" s="53" t="s">
        <v>290</v>
      </c>
      <c r="BF3" s="53" t="s">
        <v>291</v>
      </c>
      <c r="BG3" s="53" t="s">
        <v>292</v>
      </c>
      <c r="BH3" s="53" t="s">
        <v>293</v>
      </c>
      <c r="BI3" s="53" t="s">
        <v>294</v>
      </c>
      <c r="BJ3" s="53" t="s">
        <v>460</v>
      </c>
      <c r="BK3" s="52" t="s">
        <v>299</v>
      </c>
      <c r="BL3" s="52" t="s">
        <v>300</v>
      </c>
      <c r="BM3" s="52" t="s">
        <v>301</v>
      </c>
      <c r="BN3" s="52" t="s">
        <v>302</v>
      </c>
      <c r="BO3" s="52" t="s">
        <v>303</v>
      </c>
      <c r="BP3" s="52" t="s">
        <v>304</v>
      </c>
      <c r="BQ3" s="52" t="s">
        <v>305</v>
      </c>
      <c r="BR3" s="52" t="s">
        <v>306</v>
      </c>
      <c r="BS3" s="52" t="s">
        <v>307</v>
      </c>
      <c r="BT3" s="52" t="s">
        <v>308</v>
      </c>
      <c r="BU3" s="52" t="s">
        <v>309</v>
      </c>
      <c r="BV3" s="52" t="s">
        <v>310</v>
      </c>
      <c r="BW3" s="52" t="s">
        <v>461</v>
      </c>
      <c r="BX3" s="53" t="s">
        <v>314</v>
      </c>
      <c r="BY3" s="53" t="s">
        <v>322</v>
      </c>
      <c r="BZ3" s="53" t="s">
        <v>315</v>
      </c>
      <c r="CA3" s="53" t="s">
        <v>316</v>
      </c>
      <c r="CB3" s="53" t="s">
        <v>317</v>
      </c>
      <c r="CC3" s="53" t="s">
        <v>318</v>
      </c>
      <c r="CD3" s="53" t="s">
        <v>319</v>
      </c>
      <c r="CE3" s="53" t="s">
        <v>320</v>
      </c>
      <c r="CF3" s="53" t="s">
        <v>321</v>
      </c>
      <c r="CG3" s="53" t="s">
        <v>462</v>
      </c>
      <c r="CH3" s="52" t="s">
        <v>329</v>
      </c>
      <c r="CI3" s="52" t="s">
        <v>330</v>
      </c>
      <c r="CJ3" s="52" t="s">
        <v>331</v>
      </c>
      <c r="CK3" s="52" t="s">
        <v>332</v>
      </c>
      <c r="CL3" s="52" t="s">
        <v>333</v>
      </c>
      <c r="CM3" s="52" t="s">
        <v>334</v>
      </c>
      <c r="CN3" s="52" t="s">
        <v>335</v>
      </c>
      <c r="CO3" s="52" t="s">
        <v>336</v>
      </c>
      <c r="CP3" s="52" t="s">
        <v>337</v>
      </c>
      <c r="CQ3" s="52" t="s">
        <v>338</v>
      </c>
      <c r="CR3" s="52" t="s">
        <v>339</v>
      </c>
      <c r="CS3" s="52" t="s">
        <v>340</v>
      </c>
      <c r="CT3" s="52" t="s">
        <v>463</v>
      </c>
      <c r="CU3" s="54" t="s">
        <v>464</v>
      </c>
      <c r="CV3" s="54" t="s">
        <v>465</v>
      </c>
      <c r="CW3" s="54" t="s">
        <v>466</v>
      </c>
      <c r="CX3" s="54" t="s">
        <v>488</v>
      </c>
    </row>
    <row r="5" spans="1:102">
      <c r="A5" t="s">
        <v>446</v>
      </c>
      <c r="L5" t="s">
        <v>8</v>
      </c>
      <c r="Z5" t="s">
        <v>20</v>
      </c>
      <c r="AO5" t="s">
        <v>1</v>
      </c>
      <c r="AY5" t="s">
        <v>22</v>
      </c>
      <c r="BK5" t="s">
        <v>13</v>
      </c>
      <c r="BX5" t="s">
        <v>35</v>
      </c>
      <c r="CH5" t="s">
        <v>28</v>
      </c>
      <c r="CU5" t="s">
        <v>489</v>
      </c>
    </row>
    <row r="6" spans="1:102">
      <c r="B6" s="48" t="s">
        <v>483</v>
      </c>
      <c r="D6">
        <f>COUNTA(DataBase!D$4:D$38)</f>
        <v>0</v>
      </c>
      <c r="E6">
        <f>COUNTA(DataBase!E$4:E$38)</f>
        <v>0</v>
      </c>
      <c r="F6">
        <f>COUNTA(DataBase!F$4:F$38)</f>
        <v>0</v>
      </c>
      <c r="G6">
        <f>COUNTA(DataBase!G$4:G$38)</f>
        <v>0</v>
      </c>
      <c r="H6">
        <f>COUNTA(DataBase!H$4:H$38)</f>
        <v>0</v>
      </c>
      <c r="I6">
        <f>COUNTA(DataBase!I$4:I$38)</f>
        <v>0</v>
      </c>
      <c r="J6">
        <f>COUNTA(DataBase!J$4:J$38)</f>
        <v>0</v>
      </c>
      <c r="K6">
        <f>COUNTA(DataBase!K$4:K$38)</f>
        <v>35</v>
      </c>
      <c r="L6" s="118">
        <f>COUNTA(DataBase!L$4:L$38)</f>
        <v>35</v>
      </c>
      <c r="M6">
        <f>COUNTA(DataBase!M$4:M$38)</f>
        <v>34</v>
      </c>
      <c r="N6">
        <f>COUNTA(DataBase!N$4:N$38)</f>
        <v>33</v>
      </c>
      <c r="O6">
        <f>COUNTA(DataBase!O$4:O$38)</f>
        <v>35</v>
      </c>
      <c r="P6">
        <f>COUNTA(DataBase!P$4:P$38)</f>
        <v>35</v>
      </c>
      <c r="Q6">
        <f>COUNTA(DataBase!Q$4:Q$38)</f>
        <v>35</v>
      </c>
      <c r="R6">
        <f>COUNTA(DataBase!R$4:R$38)</f>
        <v>35</v>
      </c>
      <c r="S6">
        <f>COUNTA(DataBase!S$4:S$38)</f>
        <v>35</v>
      </c>
      <c r="T6">
        <f>COUNTA(DataBase!T$4:T$38)</f>
        <v>32</v>
      </c>
      <c r="U6">
        <f>COUNTA(DataBase!U$4:U$38)</f>
        <v>35</v>
      </c>
      <c r="V6">
        <f>COUNTA(DataBase!V$4:V$38)</f>
        <v>35</v>
      </c>
      <c r="W6">
        <f>COUNTA(DataBase!W$4:W$38)</f>
        <v>34</v>
      </c>
      <c r="X6">
        <f>COUNTA(DataBase!X$4:X$38)</f>
        <v>31</v>
      </c>
      <c r="Y6">
        <f>COUNTA(DataBase!Y$4:Y$38)</f>
        <v>0</v>
      </c>
      <c r="Z6">
        <f>COUNTA(DataBase!Z$4:Z$38)</f>
        <v>32</v>
      </c>
      <c r="AA6">
        <f>COUNTA(DataBase!AA$4:AA$38)</f>
        <v>31</v>
      </c>
      <c r="AB6">
        <f>COUNTA(DataBase!AB$4:AB$38)</f>
        <v>31</v>
      </c>
      <c r="AC6">
        <f>COUNTA(DataBase!AC$4:AC$38)</f>
        <v>31</v>
      </c>
      <c r="AD6">
        <f>COUNTA(DataBase!AD$4:AD$38)</f>
        <v>30</v>
      </c>
      <c r="AE6">
        <f>COUNTA(DataBase!AE$4:AE$38)</f>
        <v>32</v>
      </c>
      <c r="AF6">
        <f>COUNTA(DataBase!AF$4:AF$38)</f>
        <v>30</v>
      </c>
      <c r="AG6">
        <f>COUNTA(DataBase!AG$4:AG$38)</f>
        <v>31</v>
      </c>
      <c r="AH6">
        <f>COUNTA(DataBase!AH$4:AH$38)</f>
        <v>28</v>
      </c>
      <c r="AI6">
        <f>COUNTA(DataBase!AI$4:AI$38)</f>
        <v>30</v>
      </c>
      <c r="AJ6">
        <f>COUNTA(DataBase!AJ$4:AJ$38)</f>
        <v>29</v>
      </c>
      <c r="AK6">
        <f>COUNTA(DataBase!AK$4:AK$38)</f>
        <v>27</v>
      </c>
      <c r="AL6">
        <f>COUNTA(DataBase!AL$4:AL$38)</f>
        <v>29</v>
      </c>
      <c r="AM6">
        <f>COUNTA(DataBase!AM$4:AM$38)</f>
        <v>0</v>
      </c>
      <c r="AO6">
        <f>COUNTA(DataBase!AO$4:AO$38)</f>
        <v>32</v>
      </c>
      <c r="AP6">
        <f>COUNTA(DataBase!AP$4:AP$38)</f>
        <v>31</v>
      </c>
      <c r="AQ6">
        <f>COUNTA(DataBase!AQ$4:AQ$38)</f>
        <v>32</v>
      </c>
      <c r="AR6">
        <f>COUNTA(DataBase!AR$4:AR$38)</f>
        <v>26</v>
      </c>
      <c r="AS6">
        <f>COUNTA(DataBase!AS$4:AS$38)</f>
        <v>24</v>
      </c>
      <c r="AT6">
        <f>COUNTA(DataBase!AT$4:AT$38)</f>
        <v>32</v>
      </c>
      <c r="AU6">
        <f>COUNTA(DataBase!AU$4:AU$38)</f>
        <v>31</v>
      </c>
      <c r="AV6">
        <f>COUNTA(DataBase!AV$4:AV$38)</f>
        <v>31</v>
      </c>
      <c r="AW6">
        <f>COUNTA(DataBase!AW$4:AW$38)</f>
        <v>32</v>
      </c>
      <c r="AX6">
        <f>COUNTA(DataBase!AX$4:AX$38)</f>
        <v>0</v>
      </c>
      <c r="AY6">
        <f>COUNTA(DataBase!AY$4:AY$38)</f>
        <v>32</v>
      </c>
      <c r="AZ6">
        <f>COUNTA(DataBase!AZ$4:AZ$38)</f>
        <v>31</v>
      </c>
      <c r="BA6">
        <f>COUNTA(DataBase!BA$4:BA$38)</f>
        <v>29</v>
      </c>
      <c r="BB6">
        <f>COUNTA(DataBase!BB$4:BB$38)</f>
        <v>32</v>
      </c>
      <c r="BC6">
        <f>COUNTA(DataBase!BC$4:BC$38)</f>
        <v>29</v>
      </c>
      <c r="BD6">
        <f>COUNTA(DataBase!BD$4:BD$38)</f>
        <v>24</v>
      </c>
      <c r="BE6">
        <f>COUNTA(DataBase!BE$4:BE$38)</f>
        <v>26</v>
      </c>
      <c r="BF6">
        <f>COUNTA(DataBase!BF$4:BF$38)</f>
        <v>28</v>
      </c>
      <c r="BG6">
        <f>COUNTA(DataBase!BG$4:BG$38)</f>
        <v>31</v>
      </c>
      <c r="BH6">
        <f>COUNTA(DataBase!BH$4:BH$38)</f>
        <v>31</v>
      </c>
      <c r="BI6">
        <f>COUNTA(DataBase!BI$4:BI$38)</f>
        <v>23</v>
      </c>
      <c r="BJ6">
        <f>COUNTA(DataBase!BJ$4:BJ$38)</f>
        <v>0</v>
      </c>
      <c r="BK6">
        <f>COUNTA(DataBase!BK$4:BK$38)</f>
        <v>30</v>
      </c>
      <c r="BL6">
        <f>COUNTA(DataBase!BL$4:BL$38)</f>
        <v>30</v>
      </c>
      <c r="BM6">
        <f>COUNTA(DataBase!BM$4:BM$38)</f>
        <v>29</v>
      </c>
      <c r="BN6">
        <f>COUNTA(DataBase!BN$4:BN$38)</f>
        <v>28</v>
      </c>
      <c r="BO6">
        <f>COUNTA(DataBase!BO$4:BO$38)</f>
        <v>30</v>
      </c>
      <c r="BP6">
        <f>COUNTA(DataBase!BP$4:BP$38)</f>
        <v>29</v>
      </c>
      <c r="BQ6">
        <f>COUNTA(DataBase!BQ$4:BQ$38)</f>
        <v>26</v>
      </c>
      <c r="BR6">
        <f>COUNTA(DataBase!BR$4:BR$38)</f>
        <v>28</v>
      </c>
      <c r="BS6">
        <f>COUNTA(DataBase!BS$4:BS$38)</f>
        <v>28</v>
      </c>
      <c r="BT6">
        <f>COUNTA(DataBase!BT$4:BT$38)</f>
        <v>23</v>
      </c>
      <c r="BU6">
        <f>COUNTA(DataBase!BU$4:BU$38)</f>
        <v>23</v>
      </c>
      <c r="BV6">
        <f>COUNTA(DataBase!BV$4:BV$38)</f>
        <v>23</v>
      </c>
      <c r="BW6">
        <f>COUNTA(DataBase!BW$4:BW$38)</f>
        <v>0</v>
      </c>
      <c r="BX6">
        <f>COUNTA(DataBase!BX$4:BX$38)</f>
        <v>31</v>
      </c>
      <c r="BY6">
        <f>COUNTA(DataBase!BY$4:BY$38)</f>
        <v>31</v>
      </c>
      <c r="BZ6">
        <f>COUNTA(DataBase!BZ$4:BZ$38)</f>
        <v>31</v>
      </c>
      <c r="CA6">
        <f>COUNTA(DataBase!CA$4:CA$38)</f>
        <v>30</v>
      </c>
      <c r="CB6">
        <f>COUNTA(DataBase!CB$4:CB$38)</f>
        <v>29</v>
      </c>
      <c r="CC6">
        <f>COUNTA(DataBase!CC$4:CC$38)</f>
        <v>30</v>
      </c>
      <c r="CD6">
        <f>COUNTA(DataBase!CD$4:CD$38)</f>
        <v>27</v>
      </c>
      <c r="CE6">
        <f>COUNTA(DataBase!CE$4:CE$38)</f>
        <v>23</v>
      </c>
      <c r="CF6">
        <f>COUNTA(DataBase!CF$4:CF$38)</f>
        <v>30</v>
      </c>
      <c r="CG6">
        <f>COUNTA(DataBase!CG$4:CG$38)</f>
        <v>0</v>
      </c>
      <c r="CH6">
        <f>COUNTA(DataBase!CH$4:CH$38)</f>
        <v>31</v>
      </c>
      <c r="CI6">
        <f>COUNTA(DataBase!CI$4:CI$38)</f>
        <v>30</v>
      </c>
      <c r="CJ6">
        <f>COUNTA(DataBase!CJ$4:CJ$38)</f>
        <v>31</v>
      </c>
      <c r="CK6">
        <f>COUNTA(DataBase!CK$4:CK$38)</f>
        <v>29</v>
      </c>
      <c r="CL6">
        <f>COUNTA(DataBase!CL$4:CL$38)</f>
        <v>29</v>
      </c>
      <c r="CM6">
        <f>COUNTA(DataBase!CM$4:CM$38)</f>
        <v>29</v>
      </c>
      <c r="CN6">
        <f>COUNTA(DataBase!CN$4:CN$38)</f>
        <v>29</v>
      </c>
      <c r="CO6">
        <f>COUNTA(DataBase!CO$4:CO$38)</f>
        <v>23</v>
      </c>
      <c r="CP6">
        <f>COUNTA(DataBase!CP$4:CP$38)</f>
        <v>31</v>
      </c>
      <c r="CQ6">
        <f>COUNTA(DataBase!CQ$4:CQ$38)</f>
        <v>22</v>
      </c>
      <c r="CR6">
        <f>COUNTA(DataBase!CR$4:CR$38)</f>
        <v>29</v>
      </c>
      <c r="CS6">
        <f>COUNTA(DataBase!CS$4:CS$38)</f>
        <v>30</v>
      </c>
      <c r="CT6">
        <f>COUNTA(DataBase!CT$4:CT$38)</f>
        <v>0</v>
      </c>
      <c r="CU6">
        <f>COUNTA(DataBase!CU$4:CU$38)</f>
        <v>31</v>
      </c>
      <c r="CV6">
        <f>COUNTA(DataBase!CV$4:CV$38)</f>
        <v>31</v>
      </c>
      <c r="CW6">
        <f>COUNTA(DataBase!CW$4:CW$38)</f>
        <v>31</v>
      </c>
      <c r="CX6">
        <f>COUNTA(DataBase!CX$4:CX$38)</f>
        <v>0</v>
      </c>
    </row>
    <row r="7" spans="1:102">
      <c r="B7" s="48" t="s">
        <v>484</v>
      </c>
      <c r="L7" s="119">
        <f>AVERAGE(DataBase!L$4:L$38)</f>
        <v>4.5714285714285712</v>
      </c>
      <c r="M7" s="57">
        <f>AVERAGE(DataBase!M$4:M$38)</f>
        <v>4.2647058823529411</v>
      </c>
      <c r="N7" s="57">
        <f>AVERAGE(DataBase!N$4:N$38)</f>
        <v>4.0606060606060606</v>
      </c>
      <c r="O7" s="57">
        <f>AVERAGE(DataBase!O$4:O$38)</f>
        <v>3.8285714285714287</v>
      </c>
      <c r="P7" s="57">
        <f>AVERAGE(DataBase!P$4:P$38)</f>
        <v>4.1428571428571432</v>
      </c>
      <c r="Q7" s="57">
        <f>AVERAGE(DataBase!Q$4:Q$38)</f>
        <v>4.5142857142857142</v>
      </c>
      <c r="R7" s="57">
        <f>AVERAGE(DataBase!R$4:R$38)</f>
        <v>4.2857142857142856</v>
      </c>
      <c r="S7" s="57">
        <f>AVERAGE(DataBase!S$4:S$38)</f>
        <v>4.4857142857142858</v>
      </c>
      <c r="T7" s="57">
        <f>AVERAGE(DataBase!T$4:T$38)</f>
        <v>3.9375</v>
      </c>
      <c r="U7" s="57">
        <f>AVERAGE(DataBase!U$4:U$38)</f>
        <v>3.342857142857143</v>
      </c>
      <c r="V7" s="57">
        <f>AVERAGE(DataBase!V$4:V$38)</f>
        <v>4.5428571428571427</v>
      </c>
      <c r="W7" s="57">
        <f>AVERAGE(DataBase!W$4:W$38)</f>
        <v>4</v>
      </c>
      <c r="X7" s="57">
        <f>AVERAGE(DataBase!X$4:X$38)</f>
        <v>3.903225806451613</v>
      </c>
      <c r="Y7" s="57"/>
      <c r="Z7" s="57">
        <f>AVERAGE(DataBase!Z$4:Z$38)</f>
        <v>4.28125</v>
      </c>
      <c r="AA7" s="57">
        <f>AVERAGE(DataBase!AA$4:AA$38)</f>
        <v>3.2580645161290325</v>
      </c>
      <c r="AB7" s="57">
        <f>AVERAGE(DataBase!AB$4:AB$38)</f>
        <v>3.4838709677419355</v>
      </c>
      <c r="AC7" s="57">
        <f>AVERAGE(DataBase!AC$4:AC$38)</f>
        <v>3.6451612903225805</v>
      </c>
      <c r="AD7" s="57">
        <f>AVERAGE(DataBase!AD$4:AD$38)</f>
        <v>3.7666666666666666</v>
      </c>
      <c r="AE7" s="57">
        <f>AVERAGE(DataBase!AE$4:AE$38)</f>
        <v>3.9375</v>
      </c>
      <c r="AF7" s="57">
        <f>AVERAGE(DataBase!AF$4:AF$38)</f>
        <v>3.8333333333333335</v>
      </c>
      <c r="AG7" s="57">
        <f>AVERAGE(DataBase!AG$4:AG$38)</f>
        <v>3.935483870967742</v>
      </c>
      <c r="AH7" s="57">
        <f>AVERAGE(DataBase!AH$4:AH$38)</f>
        <v>3.6785714285714284</v>
      </c>
      <c r="AI7" s="57">
        <f>AVERAGE(DataBase!AI$4:AI$38)</f>
        <v>3.9333333333333331</v>
      </c>
      <c r="AJ7" s="57">
        <f>AVERAGE(DataBase!AJ$4:AJ$38)</f>
        <v>4.1034482758620694</v>
      </c>
      <c r="AK7" s="57">
        <f>AVERAGE(DataBase!AK$4:AK$38)</f>
        <v>3.2222222222222223</v>
      </c>
      <c r="AL7" s="57">
        <f>AVERAGE(DataBase!AL$4:AL$38)</f>
        <v>3.3793103448275863</v>
      </c>
      <c r="AM7" s="57"/>
      <c r="AN7" s="57"/>
      <c r="AO7" s="57">
        <f>AVERAGE(DataBase!AO$4:AO$38)</f>
        <v>3.96875</v>
      </c>
      <c r="AP7" s="57">
        <f>AVERAGE(DataBase!AP$4:AP$38)</f>
        <v>3.193548387096774</v>
      </c>
      <c r="AQ7" s="57">
        <f>AVERAGE(DataBase!AQ$4:AQ$38)</f>
        <v>4.03125</v>
      </c>
      <c r="AR7" s="57">
        <f>AVERAGE(DataBase!AR$4:AR$38)</f>
        <v>2.7307692307692308</v>
      </c>
      <c r="AS7" s="57">
        <f>AVERAGE(DataBase!AS$4:AS$38)</f>
        <v>2.5416666666666665</v>
      </c>
      <c r="AT7" s="57">
        <f>AVERAGE(DataBase!AT$4:AT$38)</f>
        <v>3.75</v>
      </c>
      <c r="AU7" s="57">
        <f>AVERAGE(DataBase!AU$4:AU$38)</f>
        <v>4.193548387096774</v>
      </c>
      <c r="AV7" s="57">
        <f>AVERAGE(DataBase!AV$4:AV$38)</f>
        <v>3.7096774193548385</v>
      </c>
      <c r="AW7" s="57">
        <f>AVERAGE(DataBase!AW$4:AW$38)</f>
        <v>4.4375</v>
      </c>
      <c r="AX7" s="57"/>
      <c r="AY7" s="57">
        <f>AVERAGE(DataBase!AY$4:AY$38)</f>
        <v>4.125</v>
      </c>
      <c r="AZ7" s="57">
        <f>AVERAGE(DataBase!AZ$4:AZ$38)</f>
        <v>4.4516129032258061</v>
      </c>
      <c r="BA7" s="57">
        <f>AVERAGE(DataBase!BA$4:BA$38)</f>
        <v>4.1034482758620694</v>
      </c>
      <c r="BB7" s="57">
        <f>AVERAGE(DataBase!BB$4:BB$38)</f>
        <v>4.34375</v>
      </c>
      <c r="BC7" s="57">
        <f>AVERAGE(DataBase!BC$4:BC$38)</f>
        <v>3.896551724137931</v>
      </c>
      <c r="BD7" s="57">
        <f>AVERAGE(DataBase!BD$4:BD$38)</f>
        <v>3.0416666666666665</v>
      </c>
      <c r="BE7" s="57">
        <f>AVERAGE(DataBase!BE$4:BE$38)</f>
        <v>3.7692307692307692</v>
      </c>
      <c r="BF7" s="57">
        <f>AVERAGE(DataBase!BF$4:BF$38)</f>
        <v>3.3571428571428572</v>
      </c>
      <c r="BG7" s="57">
        <f>AVERAGE(DataBase!BG$4:BG$38)</f>
        <v>4.032258064516129</v>
      </c>
      <c r="BH7" s="57">
        <f>AVERAGE(DataBase!BH$4:BH$38)</f>
        <v>3.4193548387096775</v>
      </c>
      <c r="BI7" s="57">
        <f>AVERAGE(DataBase!BI$4:BI$38)</f>
        <v>3.3913043478260869</v>
      </c>
      <c r="BJ7" s="57"/>
      <c r="BK7" s="57">
        <f>AVERAGE(DataBase!BK$4:BK$38)</f>
        <v>4.1333333333333337</v>
      </c>
      <c r="BL7" s="57">
        <f>AVERAGE(DataBase!BL$4:BL$38)</f>
        <v>4.2333333333333334</v>
      </c>
      <c r="BM7" s="57">
        <f>AVERAGE(DataBase!BM$4:BM$38)</f>
        <v>4.1034482758620694</v>
      </c>
      <c r="BN7" s="57">
        <f>AVERAGE(DataBase!BN$4:BN$38)</f>
        <v>3.8571428571428572</v>
      </c>
      <c r="BO7" s="57">
        <f>AVERAGE(DataBase!BO$4:BO$38)</f>
        <v>4.4000000000000004</v>
      </c>
      <c r="BP7" s="57">
        <f>AVERAGE(DataBase!BP$4:BP$38)</f>
        <v>3.9310344827586206</v>
      </c>
      <c r="BQ7" s="57">
        <f>AVERAGE(DataBase!BQ$4:BQ$38)</f>
        <v>3.8076923076923075</v>
      </c>
      <c r="BR7" s="57">
        <f>AVERAGE(DataBase!BR$4:BR$38)</f>
        <v>4.0357142857142856</v>
      </c>
      <c r="BS7" s="57">
        <f>AVERAGE(DataBase!BS$4:BS$38)</f>
        <v>3.8571428571428572</v>
      </c>
      <c r="BT7" s="57">
        <f>AVERAGE(DataBase!BT$4:BT$38)</f>
        <v>4.1739130434782608</v>
      </c>
      <c r="BU7" s="57">
        <f>AVERAGE(DataBase!BU$4:BU$38)</f>
        <v>3.8260869565217392</v>
      </c>
      <c r="BV7" s="57">
        <f>AVERAGE(DataBase!BV$4:BV$38)</f>
        <v>3.6086956521739131</v>
      </c>
      <c r="BW7" s="57"/>
      <c r="BX7" s="57">
        <f>AVERAGE(DataBase!BX$4:BX$38)</f>
        <v>4.129032258064516</v>
      </c>
      <c r="BY7" s="57">
        <f>AVERAGE(DataBase!BY$4:BY$38)</f>
        <v>4.193548387096774</v>
      </c>
      <c r="BZ7" s="57">
        <f>AVERAGE(DataBase!BZ$4:BZ$38)</f>
        <v>4.129032258064516</v>
      </c>
      <c r="CA7" s="57">
        <f>AVERAGE(DataBase!CA$4:CA$38)</f>
        <v>3.6</v>
      </c>
      <c r="CB7" s="57">
        <f>AVERAGE(DataBase!CB$4:CB$38)</f>
        <v>3.8620689655172415</v>
      </c>
      <c r="CC7" s="57">
        <f>AVERAGE(DataBase!CC$4:CC$38)</f>
        <v>3.7666666666666666</v>
      </c>
      <c r="CD7" s="57">
        <f>AVERAGE(DataBase!CD$4:CD$38)</f>
        <v>3.9629629629629628</v>
      </c>
      <c r="CE7" s="57">
        <f>AVERAGE(DataBase!CE$4:CE$38)</f>
        <v>4.0869565217391308</v>
      </c>
      <c r="CF7" s="57">
        <f>AVERAGE(DataBase!CF$4:CF$38)</f>
        <v>3.9666666666666668</v>
      </c>
      <c r="CG7" s="57"/>
      <c r="CH7" s="57">
        <f>AVERAGE(DataBase!CH$4:CH$38)</f>
        <v>4.225806451612903</v>
      </c>
      <c r="CI7" s="57">
        <f>AVERAGE(DataBase!CI$4:CI$38)</f>
        <v>4</v>
      </c>
      <c r="CJ7" s="57">
        <f>AVERAGE(DataBase!CJ$4:CJ$38)</f>
        <v>4.032258064516129</v>
      </c>
      <c r="CK7" s="57">
        <f>AVERAGE(DataBase!CK$4:CK$38)</f>
        <v>4</v>
      </c>
      <c r="CL7" s="57">
        <f>AVERAGE(DataBase!CL$4:CL$38)</f>
        <v>3.4827586206896552</v>
      </c>
      <c r="CM7" s="57">
        <f>AVERAGE(DataBase!CM$4:CM$38)</f>
        <v>3.3793103448275863</v>
      </c>
      <c r="CN7" s="57">
        <f>AVERAGE(DataBase!CN$4:CN$38)</f>
        <v>4.4137931034482758</v>
      </c>
      <c r="CO7" s="57">
        <f>AVERAGE(DataBase!CO$4:CO$38)</f>
        <v>4.5652173913043477</v>
      </c>
      <c r="CP7" s="57">
        <f>AVERAGE(DataBase!CP$4:CP$38)</f>
        <v>3.774193548387097</v>
      </c>
      <c r="CQ7" s="57">
        <f>AVERAGE(DataBase!CQ$4:CQ$38)</f>
        <v>4.2272727272727275</v>
      </c>
      <c r="CR7" s="57">
        <f>AVERAGE(DataBase!CR$4:CR$38)</f>
        <v>4.068965517241379</v>
      </c>
      <c r="CS7" s="57">
        <f>AVERAGE(DataBase!CS$4:CS$38)</f>
        <v>4.4666666666666668</v>
      </c>
      <c r="CT7" s="57"/>
      <c r="CU7" s="57">
        <f>AVERAGE(DataBase!CU$4:CU$38)</f>
        <v>2.7419354838709675</v>
      </c>
      <c r="CV7" s="57">
        <f>AVERAGE(DataBase!CV$4:CV$38)</f>
        <v>3.096774193548387</v>
      </c>
      <c r="CW7" s="57">
        <f>AVERAGE(DataBase!CW$4:CW$38)</f>
        <v>1.5483870967741935</v>
      </c>
      <c r="CX7" s="57"/>
    </row>
    <row r="8" spans="1:102">
      <c r="B8" s="48" t="s">
        <v>540</v>
      </c>
      <c r="C8">
        <f>COUNTA(DataBase!C4:C38)</f>
        <v>0</v>
      </c>
      <c r="L8" s="109">
        <f t="shared" ref="L8:X8" si="0">PERCENTRANK($L7:$CS7,L7)</f>
        <v>1</v>
      </c>
      <c r="M8" s="109">
        <f t="shared" si="0"/>
        <v>0.83299999999999996</v>
      </c>
      <c r="N8" s="109">
        <f t="shared" si="0"/>
        <v>0.61499999999999999</v>
      </c>
      <c r="O8" s="109">
        <f t="shared" si="0"/>
        <v>0.33300000000000002</v>
      </c>
      <c r="P8" s="109">
        <f t="shared" si="0"/>
        <v>0.74299999999999999</v>
      </c>
      <c r="Q8" s="109">
        <f t="shared" si="0"/>
        <v>0.96099999999999997</v>
      </c>
      <c r="R8" s="109">
        <f t="shared" si="0"/>
        <v>0.85799999999999998</v>
      </c>
      <c r="S8" s="109">
        <f t="shared" si="0"/>
        <v>0.94799999999999995</v>
      </c>
      <c r="T8" s="109">
        <f t="shared" si="0"/>
        <v>0.46100000000000002</v>
      </c>
      <c r="U8" s="109">
        <f t="shared" si="0"/>
        <v>7.5999999999999998E-2</v>
      </c>
      <c r="V8" s="109">
        <f t="shared" si="0"/>
        <v>0.97399999999999998</v>
      </c>
      <c r="W8" s="109">
        <f t="shared" si="0"/>
        <v>0.52500000000000002</v>
      </c>
      <c r="X8" s="109">
        <f t="shared" si="0"/>
        <v>0.41</v>
      </c>
      <c r="Y8" s="110"/>
      <c r="Z8" s="109">
        <f t="shared" ref="Z8:AL8" si="1">PERCENTRANK($L7:$CS7,Z7)</f>
        <v>0.84599999999999997</v>
      </c>
      <c r="AA8" s="109">
        <f t="shared" si="1"/>
        <v>6.4000000000000001E-2</v>
      </c>
      <c r="AB8" s="109">
        <f t="shared" si="1"/>
        <v>0.16600000000000001</v>
      </c>
      <c r="AC8" s="109">
        <f t="shared" si="1"/>
        <v>0.20499999999999999</v>
      </c>
      <c r="AD8" s="109">
        <f t="shared" si="1"/>
        <v>0.25600000000000001</v>
      </c>
      <c r="AE8" s="109">
        <f t="shared" si="1"/>
        <v>0.46100000000000002</v>
      </c>
      <c r="AF8" s="109">
        <f t="shared" si="1"/>
        <v>0.34599999999999997</v>
      </c>
      <c r="AG8" s="109">
        <f t="shared" si="1"/>
        <v>0.44800000000000001</v>
      </c>
      <c r="AH8" s="109">
        <f t="shared" si="1"/>
        <v>0.217</v>
      </c>
      <c r="AI8" s="109">
        <f t="shared" si="1"/>
        <v>0.435</v>
      </c>
      <c r="AJ8" s="109">
        <f t="shared" si="1"/>
        <v>0.65300000000000002</v>
      </c>
      <c r="AK8" s="109">
        <f t="shared" si="1"/>
        <v>5.0999999999999997E-2</v>
      </c>
      <c r="AL8" s="109">
        <f t="shared" si="1"/>
        <v>0.10199999999999999</v>
      </c>
      <c r="AM8" s="109"/>
      <c r="AN8" s="109" t="e">
        <f t="shared" ref="AN8:AW8" si="2">PERCENTRANK($L7:$CS7,AN7)</f>
        <v>#N/A</v>
      </c>
      <c r="AO8" s="109">
        <f t="shared" si="2"/>
        <v>0.51200000000000001</v>
      </c>
      <c r="AP8" s="109">
        <f t="shared" si="2"/>
        <v>3.7999999999999999E-2</v>
      </c>
      <c r="AQ8" s="109">
        <f t="shared" si="2"/>
        <v>0.56399999999999995</v>
      </c>
      <c r="AR8" s="109">
        <f t="shared" si="2"/>
        <v>1.2E-2</v>
      </c>
      <c r="AS8" s="109">
        <f t="shared" si="2"/>
        <v>0</v>
      </c>
      <c r="AT8" s="109">
        <f t="shared" si="2"/>
        <v>0.24299999999999999</v>
      </c>
      <c r="AU8" s="109">
        <f t="shared" si="2"/>
        <v>0.76900000000000002</v>
      </c>
      <c r="AV8" s="109">
        <f t="shared" si="2"/>
        <v>0.23</v>
      </c>
      <c r="AW8" s="109">
        <f t="shared" si="2"/>
        <v>0.91</v>
      </c>
      <c r="AX8" s="109"/>
      <c r="AY8" s="109">
        <f t="shared" ref="AY8:BI8" si="3">PERCENTRANK($L7:$CS7,AY7)</f>
        <v>0.69199999999999995</v>
      </c>
      <c r="AZ8" s="109">
        <f t="shared" si="3"/>
        <v>0.92300000000000004</v>
      </c>
      <c r="BA8" s="109">
        <f t="shared" si="3"/>
        <v>0.65300000000000002</v>
      </c>
      <c r="BB8" s="109">
        <f t="shared" si="3"/>
        <v>0.871</v>
      </c>
      <c r="BC8" s="109">
        <f t="shared" si="3"/>
        <v>0.39700000000000002</v>
      </c>
      <c r="BD8" s="109">
        <f t="shared" si="3"/>
        <v>2.5000000000000001E-2</v>
      </c>
      <c r="BE8" s="109">
        <f t="shared" si="3"/>
        <v>0.28199999999999997</v>
      </c>
      <c r="BF8" s="109">
        <f t="shared" si="3"/>
        <v>8.8999999999999996E-2</v>
      </c>
      <c r="BG8" s="109">
        <f t="shared" si="3"/>
        <v>0.57599999999999996</v>
      </c>
      <c r="BH8" s="109">
        <f t="shared" si="3"/>
        <v>0.14099999999999999</v>
      </c>
      <c r="BI8" s="109">
        <f t="shared" si="3"/>
        <v>0.128</v>
      </c>
      <c r="BJ8" s="109"/>
      <c r="BK8" s="109">
        <f t="shared" ref="BK8:BV8" si="4">PERCENTRANK($L7:$CS7,BK7)</f>
        <v>0.73</v>
      </c>
      <c r="BL8" s="109">
        <f t="shared" si="4"/>
        <v>0.82</v>
      </c>
      <c r="BM8" s="109">
        <f t="shared" si="4"/>
        <v>0.65300000000000002</v>
      </c>
      <c r="BN8" s="109">
        <f t="shared" si="4"/>
        <v>0.35799999999999998</v>
      </c>
      <c r="BO8" s="109">
        <f t="shared" si="4"/>
        <v>0.88400000000000001</v>
      </c>
      <c r="BP8" s="109">
        <f t="shared" si="4"/>
        <v>0.42299999999999999</v>
      </c>
      <c r="BQ8" s="109">
        <f t="shared" si="4"/>
        <v>0.307</v>
      </c>
      <c r="BR8" s="109">
        <f t="shared" si="4"/>
        <v>0.60199999999999998</v>
      </c>
      <c r="BS8" s="109">
        <f t="shared" si="4"/>
        <v>0.35799999999999998</v>
      </c>
      <c r="BT8" s="109">
        <f t="shared" si="4"/>
        <v>0.75600000000000001</v>
      </c>
      <c r="BU8" s="109">
        <f t="shared" si="4"/>
        <v>0.32</v>
      </c>
      <c r="BV8" s="109">
        <f t="shared" si="4"/>
        <v>0.192</v>
      </c>
      <c r="BW8" s="109"/>
      <c r="BX8" s="109">
        <f t="shared" ref="BX8:CF8" si="5">PERCENTRANK($L7:$CS7,BX7)</f>
        <v>0.70499999999999996</v>
      </c>
      <c r="BY8" s="109">
        <f t="shared" si="5"/>
        <v>0.76900000000000002</v>
      </c>
      <c r="BZ8" s="109">
        <f t="shared" si="5"/>
        <v>0.70499999999999996</v>
      </c>
      <c r="CA8" s="109">
        <f t="shared" si="5"/>
        <v>0.17899999999999999</v>
      </c>
      <c r="CB8" s="109">
        <f t="shared" si="5"/>
        <v>0.38400000000000001</v>
      </c>
      <c r="CC8" s="109">
        <f t="shared" si="5"/>
        <v>0.25600000000000001</v>
      </c>
      <c r="CD8" s="109">
        <f t="shared" si="5"/>
        <v>0.48699999999999999</v>
      </c>
      <c r="CE8" s="109">
        <f t="shared" si="5"/>
        <v>0.64100000000000001</v>
      </c>
      <c r="CF8" s="109">
        <f t="shared" si="5"/>
        <v>0.5</v>
      </c>
      <c r="CG8" s="109"/>
      <c r="CH8" s="109">
        <f t="shared" ref="CH8:CS8" si="6">PERCENTRANK($L7:$CS7,CH7)</f>
        <v>0.79400000000000004</v>
      </c>
      <c r="CI8" s="109">
        <f t="shared" si="6"/>
        <v>0.52500000000000002</v>
      </c>
      <c r="CJ8" s="109">
        <f t="shared" si="6"/>
        <v>0.57599999999999996</v>
      </c>
      <c r="CK8" s="109">
        <f t="shared" si="6"/>
        <v>0.52500000000000002</v>
      </c>
      <c r="CL8" s="109">
        <f t="shared" si="6"/>
        <v>0.153</v>
      </c>
      <c r="CM8" s="109">
        <f t="shared" si="6"/>
        <v>0.10199999999999999</v>
      </c>
      <c r="CN8" s="109">
        <f t="shared" si="6"/>
        <v>0.89700000000000002</v>
      </c>
      <c r="CO8" s="109">
        <f t="shared" si="6"/>
        <v>0.98699999999999999</v>
      </c>
      <c r="CP8" s="109">
        <f t="shared" si="6"/>
        <v>0.29399999999999998</v>
      </c>
      <c r="CQ8" s="109">
        <f t="shared" si="6"/>
        <v>0.80700000000000005</v>
      </c>
      <c r="CR8" s="109">
        <f t="shared" si="6"/>
        <v>0.628</v>
      </c>
      <c r="CS8" s="109">
        <f t="shared" si="6"/>
        <v>0.93500000000000005</v>
      </c>
    </row>
    <row r="9" spans="1:102">
      <c r="B9" s="48" t="s">
        <v>485</v>
      </c>
      <c r="L9" s="119">
        <f>STDEV(DataBase!L$4:L$38)</f>
        <v>0.65465367070797675</v>
      </c>
      <c r="M9" s="57">
        <f>STDEV(DataBase!M$4:M$38)</f>
        <v>0.66555165222733192</v>
      </c>
      <c r="N9" s="57">
        <f>STDEV(DataBase!N$4:N$38)</f>
        <v>1.0289373747765804</v>
      </c>
      <c r="O9" s="57">
        <f>STDEV(DataBase!O$4:O$38)</f>
        <v>0.92309308324574357</v>
      </c>
      <c r="P9" s="57">
        <f>STDEV(DataBase!P$4:P$38)</f>
        <v>1.061155229063151</v>
      </c>
      <c r="Q9" s="57">
        <f>STDEV(DataBase!Q$4:Q$38)</f>
        <v>0.85307156349099722</v>
      </c>
      <c r="R9" s="57">
        <f>STDEV(DataBase!R$4:R$38)</f>
        <v>0.78857386432457766</v>
      </c>
      <c r="S9" s="57">
        <f>STDEV(DataBase!S$4:S$38)</f>
        <v>0.81786769286065442</v>
      </c>
      <c r="T9" s="57">
        <f>STDEV(DataBase!T$4:T$38)</f>
        <v>1.1053389496206072</v>
      </c>
      <c r="U9" s="57">
        <f>STDEV(DataBase!U$4:U$38)</f>
        <v>1.1361145639947623</v>
      </c>
      <c r="V9" s="57">
        <f>STDEV(DataBase!V$4:V$38)</f>
        <v>0.70054000779470771</v>
      </c>
      <c r="W9" s="57">
        <f>STDEV(DataBase!W$4:W$38)</f>
        <v>0.9847319278346619</v>
      </c>
      <c r="X9" s="57">
        <f>STDEV(DataBase!X$4:X$38)</f>
        <v>1.1648988141945322</v>
      </c>
      <c r="Y9" s="57"/>
      <c r="Z9" s="57">
        <f>STDEV(DataBase!Z$4:Z$38)</f>
        <v>0.68317923780494227</v>
      </c>
      <c r="AA9" s="57">
        <f>STDEV(DataBase!AA$4:AA$38)</f>
        <v>0.92979359485439461</v>
      </c>
      <c r="AB9" s="57">
        <f>STDEV(DataBase!AB$4:AB$38)</f>
        <v>0.85131144876343534</v>
      </c>
      <c r="AC9" s="57">
        <f>STDEV(DataBase!AC$4:AC$38)</f>
        <v>0.87743516747294814</v>
      </c>
      <c r="AD9" s="57">
        <f>STDEV(DataBase!AD$4:AD$38)</f>
        <v>0.81720015415687686</v>
      </c>
      <c r="AE9" s="57">
        <f>STDEV(DataBase!AE$4:AE$38)</f>
        <v>0.75935031653763496</v>
      </c>
      <c r="AF9" s="57">
        <f>STDEV(DataBase!AF$4:AF$38)</f>
        <v>0.91287092917527723</v>
      </c>
      <c r="AG9" s="57">
        <f>STDEV(DataBase!AG$4:AG$38)</f>
        <v>0.96386319468299875</v>
      </c>
      <c r="AH9" s="57">
        <f>STDEV(DataBase!AH$4:AH$38)</f>
        <v>0.81892302485332513</v>
      </c>
      <c r="AI9" s="57">
        <f>STDEV(DataBase!AI$4:AI$38)</f>
        <v>0.90718713931973627</v>
      </c>
      <c r="AJ9" s="57">
        <f>STDEV(DataBase!AJ$4:AJ$38)</f>
        <v>0.77204864697795572</v>
      </c>
      <c r="AK9" s="57">
        <f>STDEV(DataBase!AK$4:AK$38)</f>
        <v>1.0860419786947373</v>
      </c>
      <c r="AL9" s="57">
        <f>STDEV(DataBase!AL$4:AL$38)</f>
        <v>1.2932183856964952</v>
      </c>
      <c r="AM9" s="57"/>
      <c r="AN9" s="57"/>
      <c r="AO9" s="57">
        <f>STDEV(DataBase!AO$4:AO$38)</f>
        <v>0.82244227172646023</v>
      </c>
      <c r="AP9" s="57">
        <f>STDEV(DataBase!AP$4:AP$38)</f>
        <v>0.98045414098806494</v>
      </c>
      <c r="AQ9" s="57">
        <f>STDEV(DataBase!AQ$4:AQ$38)</f>
        <v>0.82244227172646023</v>
      </c>
      <c r="AR9" s="57">
        <f>STDEV(DataBase!AR$4:AR$38)</f>
        <v>0.96156923027693875</v>
      </c>
      <c r="AS9" s="57">
        <f>STDEV(DataBase!AS$4:AS$38)</f>
        <v>1.1025333147551271</v>
      </c>
      <c r="AT9" s="57">
        <f>STDEV(DataBase!AT$4:AT$38)</f>
        <v>0.95038192662298293</v>
      </c>
      <c r="AU9" s="57">
        <f>STDEV(DataBase!AU$4:AU$38)</f>
        <v>0.83344085327873119</v>
      </c>
      <c r="AV9" s="57">
        <f>STDEV(DataBase!AV$4:AV$38)</f>
        <v>1.0390235283539626</v>
      </c>
      <c r="AW9" s="57">
        <f>STDEV(DataBase!AW$4:AW$38)</f>
        <v>0.71560937262835533</v>
      </c>
      <c r="AX9" s="57"/>
      <c r="AY9" s="57">
        <f>STDEV(DataBase!AY$4:AY$38)</f>
        <v>0.79311553891253206</v>
      </c>
      <c r="AZ9" s="57">
        <f>STDEV(DataBase!AZ$4:AZ$38)</f>
        <v>0.62389687595623955</v>
      </c>
      <c r="BA9" s="57">
        <f>STDEV(DataBase!BA$4:BA$38)</f>
        <v>0.97632062891416427</v>
      </c>
      <c r="BB9" s="57">
        <f>STDEV(DataBase!BB$4:BB$38)</f>
        <v>0.78737518212054081</v>
      </c>
      <c r="BC9" s="57">
        <f>STDEV(DataBase!BC$4:BC$38)</f>
        <v>1.0805034404059357</v>
      </c>
      <c r="BD9" s="57">
        <f>STDEV(DataBase!BD$4:BD$38)</f>
        <v>1.0417028979206271</v>
      </c>
      <c r="BE9" s="57">
        <f>STDEV(DataBase!BE$4:BE$38)</f>
        <v>1.0318020084373676</v>
      </c>
      <c r="BF9" s="57">
        <f>STDEV(DataBase!BF$4:BF$38)</f>
        <v>1.0261140545329517</v>
      </c>
      <c r="BG9" s="57">
        <f>STDEV(DataBase!BG$4:BG$38)</f>
        <v>0.91228179008249866</v>
      </c>
      <c r="BH9" s="57">
        <f>STDEV(DataBase!BH$4:BH$38)</f>
        <v>1.0885523582075141</v>
      </c>
      <c r="BI9" s="57">
        <f>STDEV(DataBase!BI$4:BI$38)</f>
        <v>1.1175919907137437</v>
      </c>
      <c r="BJ9" s="57"/>
      <c r="BK9" s="57">
        <f>STDEV(DataBase!BK$4:BK$38)</f>
        <v>0.89955289021760787</v>
      </c>
      <c r="BL9" s="57">
        <f>STDEV(DataBase!BL$4:BL$38)</f>
        <v>0.81720015415687686</v>
      </c>
      <c r="BM9" s="57">
        <f>STDEV(DataBase!BM$4:BM$38)</f>
        <v>0.93902790108429568</v>
      </c>
      <c r="BN9" s="57">
        <f>STDEV(DataBase!BN$4:BN$38)</f>
        <v>0.93151750800769617</v>
      </c>
      <c r="BO9" s="57">
        <f>STDEV(DataBase!BO$4:BO$38)</f>
        <v>0.67466466766320665</v>
      </c>
      <c r="BP9" s="57">
        <f>STDEV(DataBase!BP$4:BP$38)</f>
        <v>0.8836221915162058</v>
      </c>
      <c r="BQ9" s="57">
        <f>STDEV(DataBase!BQ$4:BQ$38)</f>
        <v>1.1320505560876961</v>
      </c>
      <c r="BR9" s="57">
        <f>STDEV(DataBase!BR$4:BR$38)</f>
        <v>0.92224134613944786</v>
      </c>
      <c r="BS9" s="57">
        <f>STDEV(DataBase!BS$4:BS$38)</f>
        <v>0.93151750800769617</v>
      </c>
      <c r="BT9" s="57">
        <f>STDEV(DataBase!BT$4:BT$38)</f>
        <v>0.71682214816149548</v>
      </c>
      <c r="BU9" s="57">
        <f>STDEV(DataBase!BU$4:BU$38)</f>
        <v>0.98406272495218283</v>
      </c>
      <c r="BV9" s="57">
        <f>STDEV(DataBase!BV$4:BV$38)</f>
        <v>1.0761518325953907</v>
      </c>
      <c r="BW9" s="57"/>
      <c r="BX9" s="57">
        <f>STDEV(DataBase!BX$4:BX$38)</f>
        <v>0.71842120810709997</v>
      </c>
      <c r="BY9" s="57">
        <f>STDEV(DataBase!BY$4:BY$38)</f>
        <v>0.79243737244485946</v>
      </c>
      <c r="BZ9" s="57">
        <f>STDEV(DataBase!BZ$4:BZ$38)</f>
        <v>0.99136052923481455</v>
      </c>
      <c r="CA9" s="57">
        <f>STDEV(DataBase!CA$4:CA$38)</f>
        <v>1.132589343358684</v>
      </c>
      <c r="CB9" s="57">
        <f>STDEV(DataBase!CB$4:CB$38)</f>
        <v>0.95334516051317486</v>
      </c>
      <c r="CC9" s="57">
        <f>STDEV(DataBase!CC$4:CC$38)</f>
        <v>0.9352607356658148</v>
      </c>
      <c r="CD9" s="57">
        <f>STDEV(DataBase!CD$4:CD$38)</f>
        <v>0.97985405041463247</v>
      </c>
      <c r="CE9" s="57">
        <f>STDEV(DataBase!CE$4:CE$38)</f>
        <v>1.083472677771923</v>
      </c>
      <c r="CF9" s="57">
        <f>STDEV(DataBase!CF$4:CF$38)</f>
        <v>0.85028730776551376</v>
      </c>
      <c r="CG9" s="57"/>
      <c r="CH9" s="57">
        <f>STDEV(DataBase!CH$4:CH$38)</f>
        <v>0.7620007620011422</v>
      </c>
      <c r="CI9" s="57">
        <f>STDEV(DataBase!CI$4:CI$38)</f>
        <v>0.83045479853739967</v>
      </c>
      <c r="CJ9" s="57">
        <f>STDEV(DataBase!CJ$4:CJ$38)</f>
        <v>0.91228179008249866</v>
      </c>
      <c r="CK9" s="57">
        <f>STDEV(DataBase!CK$4:CK$38)</f>
        <v>0.84515425472851657</v>
      </c>
      <c r="CL9" s="57">
        <f>STDEV(DataBase!CL$4:CL$38)</f>
        <v>0.94946186469616312</v>
      </c>
      <c r="CM9" s="57">
        <f>STDEV(DataBase!CM$4:CM$38)</f>
        <v>1.0827805840074196</v>
      </c>
      <c r="CN9" s="57">
        <f>STDEV(DataBase!CN$4:CN$38)</f>
        <v>0.68228823922101323</v>
      </c>
      <c r="CO9" s="57">
        <f>STDEV(DataBase!CO$4:CO$38)</f>
        <v>0.72776663070980696</v>
      </c>
      <c r="CP9" s="57">
        <f>STDEV(DataBase!CP$4:CP$38)</f>
        <v>1.0865749680948493</v>
      </c>
      <c r="CQ9" s="57">
        <f>STDEV(DataBase!CQ$4:CQ$38)</f>
        <v>0.92230653833167153</v>
      </c>
      <c r="CR9" s="57">
        <f>STDEV(DataBase!CR$4:CR$38)</f>
        <v>0.70361487450566074</v>
      </c>
      <c r="CS9" s="57">
        <f>STDEV(DataBase!CS$4:CS$38)</f>
        <v>0.68144538746106065</v>
      </c>
      <c r="CT9" s="57"/>
      <c r="CU9" s="57">
        <f>STDEV(DataBase!CU$4:CU$38)</f>
        <v>0.57548483533358619</v>
      </c>
      <c r="CV9" s="57">
        <f>STDEV(DataBase!CV$4:CV$38)</f>
        <v>0.59748577163964944</v>
      </c>
      <c r="CW9" s="57">
        <f>STDEV(DataBase!CW$4:CW$38)</f>
        <v>0.50587941102067346</v>
      </c>
      <c r="CX9" s="57"/>
    </row>
    <row r="10" spans="1:102">
      <c r="B10" t="s">
        <v>541</v>
      </c>
      <c r="L10" s="109">
        <f>PERCENTRANK($L9:$CS9,L9)</f>
        <v>1.2E-2</v>
      </c>
      <c r="M10" s="109">
        <f t="shared" ref="M10:BX10" si="7">PERCENTRANK($L9:$CS9,M9)</f>
        <v>2.5000000000000001E-2</v>
      </c>
      <c r="N10" s="109">
        <f t="shared" si="7"/>
        <v>0.75600000000000001</v>
      </c>
      <c r="O10" s="109">
        <f t="shared" si="7"/>
        <v>0.52500000000000002</v>
      </c>
      <c r="P10" s="109">
        <f t="shared" si="7"/>
        <v>0.80700000000000005</v>
      </c>
      <c r="Q10" s="109">
        <f t="shared" si="7"/>
        <v>0.39700000000000002</v>
      </c>
      <c r="R10" s="109">
        <f t="shared" si="7"/>
        <v>0.217</v>
      </c>
      <c r="S10" s="109">
        <f t="shared" si="7"/>
        <v>0.28199999999999997</v>
      </c>
      <c r="T10" s="109">
        <f t="shared" si="7"/>
        <v>0.92300000000000004</v>
      </c>
      <c r="U10" s="109">
        <f t="shared" si="7"/>
        <v>0.97399999999999998</v>
      </c>
      <c r="V10" s="109">
        <f t="shared" si="7"/>
        <v>8.8999999999999996E-2</v>
      </c>
      <c r="W10" s="109">
        <f t="shared" si="7"/>
        <v>0.71699999999999997</v>
      </c>
      <c r="X10" s="109">
        <f t="shared" si="7"/>
        <v>0.98699999999999999</v>
      </c>
      <c r="Y10" s="109"/>
      <c r="Z10" s="109">
        <f t="shared" si="7"/>
        <v>7.5999999999999998E-2</v>
      </c>
      <c r="AA10" s="109">
        <f t="shared" si="7"/>
        <v>0.53800000000000003</v>
      </c>
      <c r="AB10" s="109">
        <f t="shared" si="7"/>
        <v>0.38400000000000001</v>
      </c>
      <c r="AC10" s="109">
        <f t="shared" si="7"/>
        <v>0.41</v>
      </c>
      <c r="AD10" s="109">
        <f t="shared" si="7"/>
        <v>0.25600000000000001</v>
      </c>
      <c r="AE10" s="109">
        <f t="shared" si="7"/>
        <v>0.16600000000000001</v>
      </c>
      <c r="AF10" s="109">
        <f t="shared" si="7"/>
        <v>0.48699999999999999</v>
      </c>
      <c r="AG10" s="109">
        <f t="shared" si="7"/>
        <v>0.65300000000000002</v>
      </c>
      <c r="AH10" s="109">
        <f t="shared" si="7"/>
        <v>0.29399999999999998</v>
      </c>
      <c r="AI10" s="109">
        <f t="shared" si="7"/>
        <v>0.44800000000000001</v>
      </c>
      <c r="AJ10" s="109">
        <f t="shared" si="7"/>
        <v>0.192</v>
      </c>
      <c r="AK10" s="109">
        <f t="shared" si="7"/>
        <v>0.871</v>
      </c>
      <c r="AL10" s="109">
        <f t="shared" si="7"/>
        <v>1</v>
      </c>
      <c r="AM10" s="109"/>
      <c r="AN10" s="109" t="e">
        <f t="shared" si="7"/>
        <v>#N/A</v>
      </c>
      <c r="AO10" s="109">
        <f t="shared" si="7"/>
        <v>0.307</v>
      </c>
      <c r="AP10" s="109">
        <f t="shared" si="7"/>
        <v>0.69199999999999995</v>
      </c>
      <c r="AQ10" s="109">
        <f t="shared" si="7"/>
        <v>0.307</v>
      </c>
      <c r="AR10" s="109">
        <f t="shared" si="7"/>
        <v>0.64100000000000001</v>
      </c>
      <c r="AS10" s="109">
        <f t="shared" si="7"/>
        <v>0.91</v>
      </c>
      <c r="AT10" s="109">
        <f t="shared" si="7"/>
        <v>0.61499999999999999</v>
      </c>
      <c r="AU10" s="109">
        <f t="shared" si="7"/>
        <v>0.34599999999999997</v>
      </c>
      <c r="AV10" s="109">
        <f t="shared" si="7"/>
        <v>0.78200000000000003</v>
      </c>
      <c r="AW10" s="109">
        <f t="shared" si="7"/>
        <v>0.115</v>
      </c>
      <c r="AX10" s="109"/>
      <c r="AY10" s="109">
        <f t="shared" si="7"/>
        <v>0.24299999999999999</v>
      </c>
      <c r="AZ10" s="109">
        <f t="shared" si="7"/>
        <v>0</v>
      </c>
      <c r="BA10" s="109">
        <f t="shared" si="7"/>
        <v>0.66600000000000004</v>
      </c>
      <c r="BB10" s="109">
        <f t="shared" si="7"/>
        <v>0.20499999999999999</v>
      </c>
      <c r="BC10" s="109">
        <f t="shared" si="7"/>
        <v>0.83299999999999996</v>
      </c>
      <c r="BD10" s="109">
        <f t="shared" si="7"/>
        <v>0.79400000000000004</v>
      </c>
      <c r="BE10" s="109">
        <f t="shared" si="7"/>
        <v>0.76900000000000002</v>
      </c>
      <c r="BF10" s="109">
        <f t="shared" si="7"/>
        <v>0.74299999999999999</v>
      </c>
      <c r="BG10" s="109">
        <f t="shared" si="7"/>
        <v>0.46100000000000002</v>
      </c>
      <c r="BH10" s="109">
        <f t="shared" si="7"/>
        <v>0.89700000000000002</v>
      </c>
      <c r="BI10" s="109">
        <f t="shared" si="7"/>
        <v>0.93500000000000005</v>
      </c>
      <c r="BJ10" s="109"/>
      <c r="BK10" s="109">
        <f t="shared" si="7"/>
        <v>0.435</v>
      </c>
      <c r="BL10" s="109">
        <f t="shared" si="7"/>
        <v>0.25600000000000001</v>
      </c>
      <c r="BM10" s="109">
        <f t="shared" si="7"/>
        <v>0.58899999999999997</v>
      </c>
      <c r="BN10" s="109">
        <f t="shared" si="7"/>
        <v>0.55100000000000005</v>
      </c>
      <c r="BO10" s="109">
        <f t="shared" si="7"/>
        <v>3.7999999999999999E-2</v>
      </c>
      <c r="BP10" s="109">
        <f t="shared" si="7"/>
        <v>0.42299999999999999</v>
      </c>
      <c r="BQ10" s="109">
        <f t="shared" si="7"/>
        <v>0.94799999999999995</v>
      </c>
      <c r="BR10" s="109">
        <f t="shared" si="7"/>
        <v>0.5</v>
      </c>
      <c r="BS10" s="109">
        <f t="shared" si="7"/>
        <v>0.55100000000000005</v>
      </c>
      <c r="BT10" s="109">
        <f t="shared" si="7"/>
        <v>0.128</v>
      </c>
      <c r="BU10" s="109">
        <f t="shared" si="7"/>
        <v>0.70499999999999996</v>
      </c>
      <c r="BV10" s="109">
        <f t="shared" si="7"/>
        <v>0.82</v>
      </c>
      <c r="BW10" s="109"/>
      <c r="BX10" s="109">
        <f t="shared" si="7"/>
        <v>0.14099999999999999</v>
      </c>
      <c r="BY10" s="109">
        <f t="shared" ref="BY10:CS10" si="8">PERCENTRANK($L9:$CS9,BY9)</f>
        <v>0.23</v>
      </c>
      <c r="BZ10" s="109">
        <f t="shared" si="8"/>
        <v>0.73</v>
      </c>
      <c r="CA10" s="109">
        <f t="shared" si="8"/>
        <v>0.96099999999999997</v>
      </c>
      <c r="CB10" s="109">
        <f t="shared" si="8"/>
        <v>0.628</v>
      </c>
      <c r="CC10" s="109">
        <f t="shared" si="8"/>
        <v>0.57599999999999996</v>
      </c>
      <c r="CD10" s="109">
        <f t="shared" si="8"/>
        <v>0.67900000000000005</v>
      </c>
      <c r="CE10" s="109">
        <f t="shared" si="8"/>
        <v>0.85799999999999998</v>
      </c>
      <c r="CF10" s="109">
        <f t="shared" si="8"/>
        <v>0.371</v>
      </c>
      <c r="CG10" s="109"/>
      <c r="CH10" s="109">
        <f t="shared" si="8"/>
        <v>0.17899999999999999</v>
      </c>
      <c r="CI10" s="109">
        <f t="shared" si="8"/>
        <v>0.33300000000000002</v>
      </c>
      <c r="CJ10" s="109">
        <f t="shared" si="8"/>
        <v>0.46100000000000002</v>
      </c>
      <c r="CK10" s="109">
        <f t="shared" si="8"/>
        <v>0.35799999999999998</v>
      </c>
      <c r="CL10" s="109">
        <f t="shared" si="8"/>
        <v>0.60199999999999998</v>
      </c>
      <c r="CM10" s="109">
        <f t="shared" si="8"/>
        <v>0.84599999999999997</v>
      </c>
      <c r="CN10" s="109">
        <f t="shared" si="8"/>
        <v>6.4000000000000001E-2</v>
      </c>
      <c r="CO10" s="109">
        <f t="shared" si="8"/>
        <v>0.153</v>
      </c>
      <c r="CP10" s="109">
        <f t="shared" si="8"/>
        <v>0.88400000000000001</v>
      </c>
      <c r="CQ10" s="109">
        <f t="shared" si="8"/>
        <v>0.51200000000000001</v>
      </c>
      <c r="CR10" s="109">
        <f t="shared" si="8"/>
        <v>0.10199999999999999</v>
      </c>
      <c r="CS10" s="109">
        <f t="shared" si="8"/>
        <v>5.0999999999999997E-2</v>
      </c>
      <c r="CT10" s="57"/>
      <c r="CU10" s="57"/>
      <c r="CV10" s="57"/>
      <c r="CW10" s="57"/>
      <c r="CX10" s="57"/>
    </row>
    <row r="11" spans="1:102"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57"/>
      <c r="CU11" s="57"/>
      <c r="CV11" s="57"/>
      <c r="CW11" s="57"/>
      <c r="CX11" s="57"/>
    </row>
    <row r="12" spans="1:102">
      <c r="A12" t="s">
        <v>486</v>
      </c>
      <c r="B12">
        <v>5</v>
      </c>
      <c r="D12" s="58">
        <f>MAX(DataBase!D$4:D$38)</f>
        <v>0</v>
      </c>
      <c r="E12" s="58">
        <f>MAX(DataBase!E$4:E$38)</f>
        <v>0</v>
      </c>
      <c r="K12" s="118">
        <f>COUNTIF(DataBase!K$4:K$38,Extract!$B12)</f>
        <v>1</v>
      </c>
      <c r="L12">
        <f>COUNTIF(DataBase!L$4:L$38,Extract!$B12)</f>
        <v>23</v>
      </c>
      <c r="M12">
        <f>COUNTIF(DataBase!M$4:M$38,Extract!$B12)</f>
        <v>13</v>
      </c>
      <c r="N12">
        <f>COUNTIF(DataBase!N$4:N$38,Extract!$B12)</f>
        <v>13</v>
      </c>
      <c r="O12">
        <f>COUNTIF(DataBase!O$4:O$38,Extract!$B12)</f>
        <v>10</v>
      </c>
      <c r="P12">
        <f>COUNTIF(DataBase!P$4:P$38,Extract!$B12)</f>
        <v>16</v>
      </c>
      <c r="Q12">
        <f>COUNTIF(DataBase!Q$4:Q$38,Extract!$B12)</f>
        <v>23</v>
      </c>
      <c r="R12">
        <f>COUNTIF(DataBase!R$4:R$38,Extract!$B12)</f>
        <v>16</v>
      </c>
      <c r="S12">
        <f>COUNTIF(DataBase!S$4:S$38,Extract!$B12)</f>
        <v>23</v>
      </c>
      <c r="T12">
        <f>COUNTIF(DataBase!T$4:T$38,Extract!$B12)</f>
        <v>13</v>
      </c>
      <c r="U12">
        <f>COUNTIF(DataBase!U$4:U$38,Extract!$B12)</f>
        <v>5</v>
      </c>
      <c r="V12">
        <f>COUNTIF(DataBase!V$4:V$38,Extract!$B12)</f>
        <v>23</v>
      </c>
      <c r="W12">
        <f>COUNTIF(DataBase!W$4:W$38,Extract!$B12)</f>
        <v>13</v>
      </c>
      <c r="X12">
        <f>COUNTIF(DataBase!X$4:X$38,Extract!$B12)</f>
        <v>10</v>
      </c>
      <c r="Z12">
        <f>COUNTIF(DataBase!Z$4:Z$38,Extract!$B12)</f>
        <v>13</v>
      </c>
      <c r="AA12">
        <f>COUNTIF(DataBase!AA$4:AA$38,Extract!$B12)</f>
        <v>2</v>
      </c>
      <c r="AB12">
        <f>COUNTIF(DataBase!AB$4:AB$38,Extract!$B12)</f>
        <v>3</v>
      </c>
      <c r="AC12">
        <f>COUNTIF(DataBase!AC$4:AC$38,Extract!$B12)</f>
        <v>6</v>
      </c>
      <c r="AD12">
        <f>COUNTIF(DataBase!AD$4:AD$38,Extract!$B12)</f>
        <v>6</v>
      </c>
      <c r="AE12">
        <f>COUNTIF(DataBase!AE$4:AE$38,Extract!$B12)</f>
        <v>8</v>
      </c>
      <c r="AF12">
        <f>COUNTIF(DataBase!AF$4:AF$38,Extract!$B12)</f>
        <v>8</v>
      </c>
      <c r="AG12">
        <f>COUNTIF(DataBase!AG$4:AG$38,Extract!$B12)</f>
        <v>10</v>
      </c>
      <c r="AH12">
        <f>COUNTIF(DataBase!AH$4:AH$38,Extract!$B12)</f>
        <v>4</v>
      </c>
      <c r="AI12">
        <f>COUNTIF(DataBase!AI$4:AI$38,Extract!$B12)</f>
        <v>8</v>
      </c>
      <c r="AJ12">
        <f>COUNTIF(DataBase!AJ$4:AJ$38,Extract!$B12)</f>
        <v>10</v>
      </c>
      <c r="AK12">
        <f>COUNTIF(DataBase!AK$4:AK$38,Extract!$B12)</f>
        <v>3</v>
      </c>
      <c r="AL12">
        <f>COUNTIF(DataBase!AL$4:AL$38,Extract!$B12)</f>
        <v>8</v>
      </c>
      <c r="AO12">
        <f>COUNTIF(DataBase!AO$4:AO$38,Extract!$B12)</f>
        <v>10</v>
      </c>
      <c r="AP12">
        <f>COUNTIF(DataBase!AP$4:AP$38,Extract!$B12)</f>
        <v>3</v>
      </c>
      <c r="AQ12">
        <f>COUNTIF(DataBase!AQ$4:AQ$38,Extract!$B12)</f>
        <v>9</v>
      </c>
      <c r="AR12">
        <f>COUNTIF(DataBase!AR$4:AR$38,Extract!$B12)</f>
        <v>1</v>
      </c>
      <c r="AS12">
        <f>COUNTIF(DataBase!AS$4:AS$38,Extract!$B12)</f>
        <v>2</v>
      </c>
      <c r="AT12">
        <f>COUNTIF(DataBase!AT$4:AT$38,Extract!$B12)</f>
        <v>7</v>
      </c>
      <c r="AU12">
        <f>COUNTIF(DataBase!AU$4:AU$38,Extract!$B12)</f>
        <v>13</v>
      </c>
      <c r="AV12">
        <f>COUNTIF(DataBase!AV$4:AV$38,Extract!$B12)</f>
        <v>8</v>
      </c>
      <c r="AW12">
        <f>COUNTIF(DataBase!AW$4:AW$38,Extract!$B12)</f>
        <v>18</v>
      </c>
      <c r="AY12">
        <f>COUNTIF(DataBase!AY$4:AY$38,Extract!$B12)</f>
        <v>11</v>
      </c>
      <c r="AZ12">
        <f>COUNTIF(DataBase!AZ$4:AZ$38,Extract!$B12)</f>
        <v>16</v>
      </c>
      <c r="BA12">
        <f>COUNTIF(DataBase!BA$4:BA$38,Extract!$B12)</f>
        <v>12</v>
      </c>
      <c r="BB12">
        <f>COUNTIF(DataBase!BB$4:BB$38,Extract!$B12)</f>
        <v>15</v>
      </c>
      <c r="BC12">
        <f>COUNTIF(DataBase!BC$4:BC$38,Extract!$B12)</f>
        <v>10</v>
      </c>
      <c r="BD12">
        <f>COUNTIF(DataBase!BD$4:BD$38,Extract!$B12)</f>
        <v>2</v>
      </c>
      <c r="BE12">
        <f>COUNTIF(DataBase!BE$4:BE$38,Extract!$B12)</f>
        <v>6</v>
      </c>
      <c r="BF12">
        <f>COUNTIF(DataBase!BF$4:BF$38,Extract!$B12)</f>
        <v>3</v>
      </c>
      <c r="BG12">
        <f>COUNTIF(DataBase!BG$4:BG$38,Extract!$B12)</f>
        <v>11</v>
      </c>
      <c r="BH12">
        <f>COUNTIF(DataBase!BH$4:BH$38,Extract!$B12)</f>
        <v>6</v>
      </c>
      <c r="BI12">
        <f>COUNTIF(DataBase!BI$4:BI$38,Extract!$B12)</f>
        <v>4</v>
      </c>
      <c r="BK12">
        <f>COUNTIF(DataBase!BK$4:BK$38,Extract!$B12)</f>
        <v>12</v>
      </c>
      <c r="BL12">
        <f>COUNTIF(DataBase!BL$4:BL$38,Extract!$B12)</f>
        <v>13</v>
      </c>
      <c r="BM12">
        <f>COUNTIF(DataBase!BM$4:BM$38,Extract!$B12)</f>
        <v>13</v>
      </c>
      <c r="BN12">
        <f>COUNTIF(DataBase!BN$4:BN$38,Extract!$B12)</f>
        <v>7</v>
      </c>
      <c r="BO12">
        <f>COUNTIF(DataBase!BO$4:BO$38,Extract!$B12)</f>
        <v>15</v>
      </c>
      <c r="BP12">
        <f>COUNTIF(DataBase!BP$4:BP$38,Extract!$B12)</f>
        <v>9</v>
      </c>
      <c r="BQ12">
        <f>COUNTIF(DataBase!BQ$4:BQ$38,Extract!$B12)</f>
        <v>9</v>
      </c>
      <c r="BR12">
        <f>COUNTIF(DataBase!BR$4:BR$38,Extract!$B12)</f>
        <v>9</v>
      </c>
      <c r="BS12">
        <f>COUNTIF(DataBase!BS$4:BS$38,Extract!$B12)</f>
        <v>7</v>
      </c>
      <c r="BT12">
        <f>COUNTIF(DataBase!BT$4:BT$38,Extract!$B12)</f>
        <v>8</v>
      </c>
      <c r="BU12">
        <f>COUNTIF(DataBase!BU$4:BU$38,Extract!$B12)</f>
        <v>7</v>
      </c>
      <c r="BV12">
        <f>COUNTIF(DataBase!BV$4:BV$38,Extract!$B12)</f>
        <v>6</v>
      </c>
      <c r="BX12">
        <f>COUNTIF(DataBase!BX$4:BX$38,Extract!$B12)</f>
        <v>10</v>
      </c>
      <c r="BY12">
        <f>COUNTIF(DataBase!BY$4:BY$38,Extract!$B12)</f>
        <v>13</v>
      </c>
      <c r="BZ12">
        <f>COUNTIF(DataBase!BZ$4:BZ$38,Extract!$B12)</f>
        <v>14</v>
      </c>
      <c r="CA12">
        <f>COUNTIF(DataBase!CA$4:CA$38,Extract!$B12)</f>
        <v>9</v>
      </c>
      <c r="CB12">
        <f>COUNTIF(DataBase!CB$4:CB$38,Extract!$B12)</f>
        <v>9</v>
      </c>
      <c r="CC12">
        <f>COUNTIF(DataBase!CC$4:CC$38,Extract!$B12)</f>
        <v>7</v>
      </c>
      <c r="CD12">
        <f>COUNTIF(DataBase!CD$4:CD$38,Extract!$B12)</f>
        <v>9</v>
      </c>
      <c r="CE12">
        <f>COUNTIF(DataBase!CE$4:CE$38,Extract!$B12)</f>
        <v>10</v>
      </c>
      <c r="CF12">
        <f>COUNTIF(DataBase!CF$4:CF$38,Extract!$B12)</f>
        <v>8</v>
      </c>
      <c r="CH12">
        <f>COUNTIF(DataBase!CH$4:CH$38,Extract!$B12)</f>
        <v>12</v>
      </c>
      <c r="CI12">
        <f>COUNTIF(DataBase!CI$4:CI$38,Extract!$B12)</f>
        <v>8</v>
      </c>
      <c r="CJ12">
        <f>COUNTIF(DataBase!CJ$4:CJ$38,Extract!$B12)</f>
        <v>10</v>
      </c>
      <c r="CK12">
        <f>COUNTIF(DataBase!CK$4:CK$38,Extract!$B12)</f>
        <v>9</v>
      </c>
      <c r="CL12">
        <f>COUNTIF(DataBase!CL$4:CL$38,Extract!$B12)</f>
        <v>4</v>
      </c>
      <c r="CM12">
        <f>COUNTIF(DataBase!CM$4:CM$38,Extract!$B12)</f>
        <v>4</v>
      </c>
      <c r="CN12">
        <f>COUNTIF(DataBase!CN$4:CN$38,Extract!$B12)</f>
        <v>15</v>
      </c>
      <c r="CO12">
        <f>COUNTIF(DataBase!CO$4:CO$38,Extract!$B12)</f>
        <v>16</v>
      </c>
      <c r="CP12">
        <f>COUNTIF(DataBase!CP$4:CP$38,Extract!$B12)</f>
        <v>10</v>
      </c>
      <c r="CQ12">
        <f>COUNTIF(DataBase!CQ$4:CQ$38,Extract!$B12)</f>
        <v>11</v>
      </c>
      <c r="CR12">
        <f>COUNTIF(DataBase!CR$4:CR$38,Extract!$B12)</f>
        <v>8</v>
      </c>
      <c r="CS12">
        <f>COUNTIF(DataBase!CS$4:CS$38,Extract!$B12)</f>
        <v>17</v>
      </c>
    </row>
    <row r="13" spans="1:102">
      <c r="B13">
        <v>4</v>
      </c>
      <c r="D13" s="58"/>
      <c r="E13" s="58"/>
      <c r="K13" s="118">
        <f>COUNTIF(DataBase!K$4:K$38,Extract!$B13)</f>
        <v>3</v>
      </c>
      <c r="L13">
        <f>COUNTIF(DataBase!L$4:L$38,Extract!$B13)</f>
        <v>9</v>
      </c>
      <c r="M13">
        <f>COUNTIF(DataBase!M$4:M$38,Extract!$B13)</f>
        <v>17</v>
      </c>
      <c r="N13">
        <f>COUNTIF(DataBase!N$4:N$38,Extract!$B13)</f>
        <v>13</v>
      </c>
      <c r="O13">
        <f>COUNTIF(DataBase!O$4:O$38,Extract!$B13)</f>
        <v>11</v>
      </c>
      <c r="P13">
        <f>COUNTIF(DataBase!P$4:P$38,Extract!$B13)</f>
        <v>13</v>
      </c>
      <c r="Q13">
        <f>COUNTIF(DataBase!Q$4:Q$38,Extract!$B13)</f>
        <v>9</v>
      </c>
      <c r="R13">
        <f>COUNTIF(DataBase!R$4:R$38,Extract!$B13)</f>
        <v>14</v>
      </c>
      <c r="S13">
        <f>COUNTIF(DataBase!S$4:S$38,Extract!$B13)</f>
        <v>7</v>
      </c>
      <c r="T13">
        <f>COUNTIF(DataBase!T$4:T$38,Extract!$B13)</f>
        <v>9</v>
      </c>
      <c r="U13">
        <f>COUNTIF(DataBase!U$4:U$38,Extract!$B13)</f>
        <v>13</v>
      </c>
      <c r="V13">
        <f>COUNTIF(DataBase!V$4:V$38,Extract!$B13)</f>
        <v>8</v>
      </c>
      <c r="W13">
        <f>COUNTIF(DataBase!W$4:W$38,Extract!$B13)</f>
        <v>11</v>
      </c>
      <c r="X13">
        <f>COUNTIF(DataBase!X$4:X$38,Extract!$B13)</f>
        <v>15</v>
      </c>
      <c r="Z13">
        <f>COUNTIF(DataBase!Z$4:Z$38,Extract!$B13)</f>
        <v>15</v>
      </c>
      <c r="AA13">
        <f>COUNTIF(DataBase!AA$4:AA$38,Extract!$B13)</f>
        <v>11</v>
      </c>
      <c r="AB13">
        <f>COUNTIF(DataBase!AB$4:AB$38,Extract!$B13)</f>
        <v>13</v>
      </c>
      <c r="AC13">
        <f>COUNTIF(DataBase!AC$4:AC$38,Extract!$B13)</f>
        <v>10</v>
      </c>
      <c r="AD13">
        <f>COUNTIF(DataBase!AD$4:AD$38,Extract!$B13)</f>
        <v>12</v>
      </c>
      <c r="AE13">
        <f>COUNTIF(DataBase!AE$4:AE$38,Extract!$B13)</f>
        <v>14</v>
      </c>
      <c r="AF13">
        <f>COUNTIF(DataBase!AF$4:AF$38,Extract!$B13)</f>
        <v>11</v>
      </c>
      <c r="AG13">
        <f>COUNTIF(DataBase!AG$4:AG$38,Extract!$B13)</f>
        <v>12</v>
      </c>
      <c r="AH13">
        <f>COUNTIF(DataBase!AH$4:AH$38,Extract!$B13)</f>
        <v>13</v>
      </c>
      <c r="AI13">
        <f>COUNTIF(DataBase!AI$4:AI$38,Extract!$B13)</f>
        <v>15</v>
      </c>
      <c r="AJ13">
        <f>COUNTIF(DataBase!AJ$4:AJ$38,Extract!$B13)</f>
        <v>12</v>
      </c>
      <c r="AK13">
        <f>COUNTIF(DataBase!AK$4:AK$38,Extract!$B13)</f>
        <v>9</v>
      </c>
      <c r="AL13">
        <f>COUNTIF(DataBase!AL$4:AL$38,Extract!$B13)</f>
        <v>5</v>
      </c>
      <c r="AO13">
        <f>COUNTIF(DataBase!AO$4:AO$38,Extract!$B13)</f>
        <v>11</v>
      </c>
      <c r="AP13">
        <f>COUNTIF(DataBase!AP$4:AP$38,Extract!$B13)</f>
        <v>8</v>
      </c>
      <c r="AQ13">
        <f>COUNTIF(DataBase!AQ$4:AQ$38,Extract!$B13)</f>
        <v>17</v>
      </c>
      <c r="AR13">
        <f>COUNTIF(DataBase!AR$4:AR$38,Extract!$B13)</f>
        <v>4</v>
      </c>
      <c r="AS13">
        <f>COUNTIF(DataBase!AS$4:AS$38,Extract!$B13)</f>
        <v>2</v>
      </c>
      <c r="AT13">
        <f>COUNTIF(DataBase!AT$4:AT$38,Extract!$B13)</f>
        <v>13</v>
      </c>
      <c r="AU13">
        <f>COUNTIF(DataBase!AU$4:AU$38,Extract!$B13)</f>
        <v>12</v>
      </c>
      <c r="AV13">
        <f>COUNTIF(DataBase!AV$4:AV$38,Extract!$B13)</f>
        <v>10</v>
      </c>
      <c r="AW13">
        <f>COUNTIF(DataBase!AW$4:AW$38,Extract!$B13)</f>
        <v>10</v>
      </c>
      <c r="AY13">
        <f>COUNTIF(DataBase!AY$4:AY$38,Extract!$B13)</f>
        <v>15</v>
      </c>
      <c r="AZ13">
        <f>COUNTIF(DataBase!AZ$4:AZ$38,Extract!$B13)</f>
        <v>13</v>
      </c>
      <c r="BA13">
        <f>COUNTIF(DataBase!BA$4:BA$38,Extract!$B13)</f>
        <v>11</v>
      </c>
      <c r="BB13">
        <f>COUNTIF(DataBase!BB$4:BB$38,Extract!$B13)</f>
        <v>15</v>
      </c>
      <c r="BC13">
        <f>COUNTIF(DataBase!BC$4:BC$38,Extract!$B13)</f>
        <v>10</v>
      </c>
      <c r="BD13">
        <f>COUNTIF(DataBase!BD$4:BD$38,Extract!$B13)</f>
        <v>6</v>
      </c>
      <c r="BE13">
        <f>COUNTIF(DataBase!BE$4:BE$38,Extract!$B13)</f>
        <v>12</v>
      </c>
      <c r="BF13">
        <f>COUNTIF(DataBase!BF$4:BF$38,Extract!$B13)</f>
        <v>10</v>
      </c>
      <c r="BG13">
        <f>COUNTIF(DataBase!BG$4:BG$38,Extract!$B13)</f>
        <v>12</v>
      </c>
      <c r="BH13">
        <f>COUNTIF(DataBase!BH$4:BH$38,Extract!$B13)</f>
        <v>9</v>
      </c>
      <c r="BI13">
        <f>COUNTIF(DataBase!BI$4:BI$38,Extract!$B13)</f>
        <v>7</v>
      </c>
      <c r="BK13">
        <f>COUNTIF(DataBase!BK$4:BK$38,Extract!$B13)</f>
        <v>12</v>
      </c>
      <c r="BL13">
        <f>COUNTIF(DataBase!BL$4:BL$38,Extract!$B13)</f>
        <v>12</v>
      </c>
      <c r="BM13">
        <f>COUNTIF(DataBase!BM$4:BM$38,Extract!$B13)</f>
        <v>7</v>
      </c>
      <c r="BN13">
        <f>COUNTIF(DataBase!BN$4:BN$38,Extract!$B13)</f>
        <v>13</v>
      </c>
      <c r="BO13">
        <f>COUNTIF(DataBase!BO$4:BO$38,Extract!$B13)</f>
        <v>12</v>
      </c>
      <c r="BP13">
        <f>COUNTIF(DataBase!BP$4:BP$38,Extract!$B13)</f>
        <v>10</v>
      </c>
      <c r="BQ13">
        <f>COUNTIF(DataBase!BQ$4:BQ$38,Extract!$B13)</f>
        <v>8</v>
      </c>
      <c r="BR13">
        <f>COUNTIF(DataBase!BR$4:BR$38,Extract!$B13)</f>
        <v>14</v>
      </c>
      <c r="BS13">
        <f>COUNTIF(DataBase!BS$4:BS$38,Extract!$B13)</f>
        <v>13</v>
      </c>
      <c r="BT13">
        <f>COUNTIF(DataBase!BT$4:BT$38,Extract!$B13)</f>
        <v>11</v>
      </c>
      <c r="BU13">
        <f>COUNTIF(DataBase!BU$4:BU$38,Extract!$B13)</f>
        <v>7</v>
      </c>
      <c r="BV13">
        <f>COUNTIF(DataBase!BV$4:BV$38,Extract!$B13)</f>
        <v>6</v>
      </c>
      <c r="BX13">
        <f>COUNTIF(DataBase!BX$4:BX$38,Extract!$B13)</f>
        <v>15</v>
      </c>
      <c r="BY13">
        <f>COUNTIF(DataBase!BY$4:BY$38,Extract!$B13)</f>
        <v>11</v>
      </c>
      <c r="BZ13">
        <f>COUNTIF(DataBase!BZ$4:BZ$38,Extract!$B13)</f>
        <v>10</v>
      </c>
      <c r="CA13">
        <f>COUNTIF(DataBase!CA$4:CA$38,Extract!$B13)</f>
        <v>6</v>
      </c>
      <c r="CB13">
        <f>COUNTIF(DataBase!CB$4:CB$38,Extract!$B13)</f>
        <v>9</v>
      </c>
      <c r="CC13">
        <f>COUNTIF(DataBase!CC$4:CC$38,Extract!$B13)</f>
        <v>12</v>
      </c>
      <c r="CD13">
        <f>COUNTIF(DataBase!CD$4:CD$38,Extract!$B13)</f>
        <v>11</v>
      </c>
      <c r="CE13">
        <f>COUNTIF(DataBase!CE$4:CE$38,Extract!$B13)</f>
        <v>8</v>
      </c>
      <c r="CF13">
        <f>COUNTIF(DataBase!CF$4:CF$38,Extract!$B13)</f>
        <v>15</v>
      </c>
      <c r="CH13">
        <f>COUNTIF(DataBase!CH$4:CH$38,Extract!$B13)</f>
        <v>15</v>
      </c>
      <c r="CI13">
        <f>COUNTIF(DataBase!CI$4:CI$38,Extract!$B13)</f>
        <v>16</v>
      </c>
      <c r="CJ13">
        <f>COUNTIF(DataBase!CJ$4:CJ$38,Extract!$B13)</f>
        <v>15</v>
      </c>
      <c r="CK13">
        <f>COUNTIF(DataBase!CK$4:CK$38,Extract!$B13)</f>
        <v>12</v>
      </c>
      <c r="CL13">
        <f>COUNTIF(DataBase!CL$4:CL$38,Extract!$B13)</f>
        <v>10</v>
      </c>
      <c r="CM13">
        <f>COUNTIF(DataBase!CM$4:CM$38,Extract!$B13)</f>
        <v>10</v>
      </c>
      <c r="CN13">
        <f>COUNTIF(DataBase!CN$4:CN$38,Extract!$B13)</f>
        <v>11</v>
      </c>
      <c r="CO13">
        <f>COUNTIF(DataBase!CO$4:CO$38,Extract!$B13)</f>
        <v>4</v>
      </c>
      <c r="CP13">
        <f>COUNTIF(DataBase!CP$4:CP$38,Extract!$B13)</f>
        <v>9</v>
      </c>
      <c r="CQ13">
        <f>COUNTIF(DataBase!CQ$4:CQ$38,Extract!$B13)</f>
        <v>6</v>
      </c>
      <c r="CR13">
        <f>COUNTIF(DataBase!CR$4:CR$38,Extract!$B13)</f>
        <v>15</v>
      </c>
      <c r="CS13">
        <f>COUNTIF(DataBase!CS$4:CS$38,Extract!$B13)</f>
        <v>10</v>
      </c>
      <c r="CV13">
        <f>COUNTIF(DataBase!CV$4:CV$38,Extract!$B13)</f>
        <v>7</v>
      </c>
    </row>
    <row r="14" spans="1:102">
      <c r="B14">
        <v>3</v>
      </c>
      <c r="D14" s="58"/>
      <c r="E14" s="58"/>
      <c r="K14" s="118">
        <f>COUNTIF(DataBase!K$4:K$38,Extract!$B14)</f>
        <v>10</v>
      </c>
      <c r="L14">
        <f>COUNTIF(DataBase!L$4:L$38,Extract!$B14)</f>
        <v>3</v>
      </c>
      <c r="M14">
        <f>COUNTIF(DataBase!M$4:M$38,Extract!$B14)</f>
        <v>4</v>
      </c>
      <c r="N14">
        <f>COUNTIF(DataBase!N$4:N$38,Extract!$B14)</f>
        <v>4</v>
      </c>
      <c r="O14">
        <f>COUNTIF(DataBase!O$4:O$38,Extract!$B14)</f>
        <v>12</v>
      </c>
      <c r="P14">
        <f>COUNTIF(DataBase!P$4:P$38,Extract!$B14)</f>
        <v>2</v>
      </c>
      <c r="Q14">
        <f>COUNTIF(DataBase!Q$4:Q$38,Extract!$B14)</f>
        <v>2</v>
      </c>
      <c r="R14">
        <f>COUNTIF(DataBase!R$4:R$38,Extract!$B14)</f>
        <v>4</v>
      </c>
      <c r="S14">
        <f>COUNTIF(DataBase!S$4:S$38,Extract!$B14)</f>
        <v>4</v>
      </c>
      <c r="T14">
        <f>COUNTIF(DataBase!T$4:T$38,Extract!$B14)</f>
        <v>5</v>
      </c>
      <c r="U14">
        <f>COUNTIF(DataBase!U$4:U$38,Extract!$B14)</f>
        <v>8</v>
      </c>
      <c r="V14">
        <f>COUNTIF(DataBase!V$4:V$38,Extract!$B14)</f>
        <v>4</v>
      </c>
      <c r="W14">
        <f>COUNTIF(DataBase!W$4:W$38,Extract!$B14)</f>
        <v>7</v>
      </c>
      <c r="X14">
        <f>COUNTIF(DataBase!X$4:X$38,Extract!$B14)</f>
        <v>1</v>
      </c>
      <c r="Z14">
        <f>COUNTIF(DataBase!Z$4:Z$38,Extract!$B14)</f>
        <v>4</v>
      </c>
      <c r="AA14">
        <f>COUNTIF(DataBase!AA$4:AA$38,Extract!$B14)</f>
        <v>12</v>
      </c>
      <c r="AB14">
        <f>COUNTIF(DataBase!AB$4:AB$38,Extract!$B14)</f>
        <v>11</v>
      </c>
      <c r="AC14">
        <f>COUNTIF(DataBase!AC$4:AC$38,Extract!$B14)</f>
        <v>13</v>
      </c>
      <c r="AD14">
        <f>COUNTIF(DataBase!AD$4:AD$38,Extract!$B14)</f>
        <v>11</v>
      </c>
      <c r="AE14">
        <f>COUNTIF(DataBase!AE$4:AE$38,Extract!$B14)</f>
        <v>10</v>
      </c>
      <c r="AF14">
        <f>COUNTIF(DataBase!AF$4:AF$38,Extract!$B14)</f>
        <v>9</v>
      </c>
      <c r="AG14">
        <f>COUNTIF(DataBase!AG$4:AG$38,Extract!$B14)</f>
        <v>6</v>
      </c>
      <c r="AH14">
        <f>COUNTIF(DataBase!AH$4:AH$38,Extract!$B14)</f>
        <v>9</v>
      </c>
      <c r="AI14">
        <f>COUNTIF(DataBase!AI$4:AI$38,Extract!$B14)</f>
        <v>4</v>
      </c>
      <c r="AJ14">
        <f>COUNTIF(DataBase!AJ$4:AJ$38,Extract!$B14)</f>
        <v>7</v>
      </c>
      <c r="AK14">
        <f>COUNTIF(DataBase!AK$4:AK$38,Extract!$B14)</f>
        <v>7</v>
      </c>
      <c r="AL14">
        <f>COUNTIF(DataBase!AL$4:AL$38,Extract!$B14)</f>
        <v>8</v>
      </c>
      <c r="AO14">
        <f>COUNTIF(DataBase!AO$4:AO$38,Extract!$B14)</f>
        <v>11</v>
      </c>
      <c r="AP14">
        <f>COUNTIF(DataBase!AP$4:AP$38,Extract!$B14)</f>
        <v>13</v>
      </c>
      <c r="AQ14">
        <f>COUNTIF(DataBase!AQ$4:AQ$38,Extract!$B14)</f>
        <v>4</v>
      </c>
      <c r="AR14">
        <f>COUNTIF(DataBase!AR$4:AR$38,Extract!$B14)</f>
        <v>10</v>
      </c>
      <c r="AS14">
        <f>COUNTIF(DataBase!AS$4:AS$38,Extract!$B14)</f>
        <v>6</v>
      </c>
      <c r="AT14">
        <f>COUNTIF(DataBase!AT$4:AT$38,Extract!$B14)</f>
        <v>10</v>
      </c>
      <c r="AU14">
        <f>COUNTIF(DataBase!AU$4:AU$38,Extract!$B14)</f>
        <v>5</v>
      </c>
      <c r="AV14">
        <f>COUNTIF(DataBase!AV$4:AV$38,Extract!$B14)</f>
        <v>10</v>
      </c>
      <c r="AW14">
        <f>COUNTIF(DataBase!AW$4:AW$38,Extract!$B14)</f>
        <v>4</v>
      </c>
      <c r="AY14">
        <f>COUNTIF(DataBase!AY$4:AY$38,Extract!$B14)</f>
        <v>5</v>
      </c>
      <c r="AZ14">
        <f>COUNTIF(DataBase!AZ$4:AZ$38,Extract!$B14)</f>
        <v>2</v>
      </c>
      <c r="BA14">
        <f>COUNTIF(DataBase!BA$4:BA$38,Extract!$B14)</f>
        <v>3</v>
      </c>
      <c r="BB14">
        <f>COUNTIF(DataBase!BB$4:BB$38,Extract!$B14)</f>
        <v>0</v>
      </c>
      <c r="BC14">
        <f>COUNTIF(DataBase!BC$4:BC$38,Extract!$B14)</f>
        <v>6</v>
      </c>
      <c r="BD14">
        <f>COUNTIF(DataBase!BD$4:BD$38,Extract!$B14)</f>
        <v>8</v>
      </c>
      <c r="BE14">
        <f>COUNTIF(DataBase!BE$4:BE$38,Extract!$B14)</f>
        <v>5</v>
      </c>
      <c r="BF14">
        <f>COUNTIF(DataBase!BF$4:BF$38,Extract!$B14)</f>
        <v>11</v>
      </c>
      <c r="BG14">
        <f>COUNTIF(DataBase!BG$4:BG$38,Extract!$B14)</f>
        <v>6</v>
      </c>
      <c r="BH14">
        <f>COUNTIF(DataBase!BH$4:BH$38,Extract!$B14)</f>
        <v>8</v>
      </c>
      <c r="BI14">
        <f>COUNTIF(DataBase!BI$4:BI$38,Extract!$B14)</f>
        <v>7</v>
      </c>
      <c r="BK14">
        <f>COUNTIF(DataBase!BK$4:BK$38,Extract!$B14)</f>
        <v>4</v>
      </c>
      <c r="BL14">
        <f>COUNTIF(DataBase!BL$4:BL$38,Extract!$B14)</f>
        <v>4</v>
      </c>
      <c r="BM14">
        <f>COUNTIF(DataBase!BM$4:BM$38,Extract!$B14)</f>
        <v>8</v>
      </c>
      <c r="BN14">
        <f>COUNTIF(DataBase!BN$4:BN$38,Extract!$B14)</f>
        <v>5</v>
      </c>
      <c r="BO14">
        <f>COUNTIF(DataBase!BO$4:BO$38,Extract!$B14)</f>
        <v>3</v>
      </c>
      <c r="BP14">
        <f>COUNTIF(DataBase!BP$4:BP$38,Extract!$B14)</f>
        <v>9</v>
      </c>
      <c r="BQ14">
        <f>COUNTIF(DataBase!BQ$4:BQ$38,Extract!$B14)</f>
        <v>4</v>
      </c>
      <c r="BR14">
        <f>COUNTIF(DataBase!BR$4:BR$38,Extract!$B14)</f>
        <v>2</v>
      </c>
      <c r="BS14">
        <f>COUNTIF(DataBase!BS$4:BS$38,Extract!$B14)</f>
        <v>5</v>
      </c>
      <c r="BT14">
        <f>COUNTIF(DataBase!BT$4:BT$38,Extract!$B14)</f>
        <v>4</v>
      </c>
      <c r="BU14">
        <f>COUNTIF(DataBase!BU$4:BU$38,Extract!$B14)</f>
        <v>7</v>
      </c>
      <c r="BV14">
        <f>COUNTIF(DataBase!BV$4:BV$38,Extract!$B14)</f>
        <v>7</v>
      </c>
      <c r="BX14">
        <f>COUNTIF(DataBase!BX$4:BX$38,Extract!$B14)</f>
        <v>6</v>
      </c>
      <c r="BY14">
        <f>COUNTIF(DataBase!BY$4:BY$38,Extract!$B14)</f>
        <v>7</v>
      </c>
      <c r="BZ14">
        <f>COUNTIF(DataBase!BZ$4:BZ$38,Extract!$B14)</f>
        <v>4</v>
      </c>
      <c r="CA14">
        <f>COUNTIF(DataBase!CA$4:CA$38,Extract!$B14)</f>
        <v>9</v>
      </c>
      <c r="CB14">
        <f>COUNTIF(DataBase!CB$4:CB$38,Extract!$B14)</f>
        <v>9</v>
      </c>
      <c r="CC14">
        <f>COUNTIF(DataBase!CC$4:CC$38,Extract!$B14)</f>
        <v>8</v>
      </c>
      <c r="CD14">
        <f>COUNTIF(DataBase!CD$4:CD$38,Extract!$B14)</f>
        <v>4</v>
      </c>
      <c r="CE14">
        <f>COUNTIF(DataBase!CE$4:CE$38,Extract!$B14)</f>
        <v>3</v>
      </c>
      <c r="CF14">
        <f>COUNTIF(DataBase!CF$4:CF$38,Extract!$B14)</f>
        <v>5</v>
      </c>
      <c r="CH14">
        <f>COUNTIF(DataBase!CH$4:CH$38,Extract!$B14)</f>
        <v>3</v>
      </c>
      <c r="CI14">
        <f>COUNTIF(DataBase!CI$4:CI$38,Extract!$B14)</f>
        <v>4</v>
      </c>
      <c r="CJ14">
        <f>COUNTIF(DataBase!CJ$4:CJ$38,Extract!$B14)</f>
        <v>3</v>
      </c>
      <c r="CK14">
        <f>COUNTIF(DataBase!CK$4:CK$38,Extract!$B14)</f>
        <v>7</v>
      </c>
      <c r="CL14">
        <f>COUNTIF(DataBase!CL$4:CL$38,Extract!$B14)</f>
        <v>12</v>
      </c>
      <c r="CM14">
        <f>COUNTIF(DataBase!CM$4:CM$38,Extract!$B14)</f>
        <v>10</v>
      </c>
      <c r="CN14">
        <f>COUNTIF(DataBase!CN$4:CN$38,Extract!$B14)</f>
        <v>3</v>
      </c>
      <c r="CO14">
        <f>COUNTIF(DataBase!CO$4:CO$38,Extract!$B14)</f>
        <v>3</v>
      </c>
      <c r="CP14">
        <f>COUNTIF(DataBase!CP$4:CP$38,Extract!$B14)</f>
        <v>7</v>
      </c>
      <c r="CQ14">
        <f>COUNTIF(DataBase!CQ$4:CQ$38,Extract!$B14)</f>
        <v>4</v>
      </c>
      <c r="CR14">
        <f>COUNTIF(DataBase!CR$4:CR$38,Extract!$B14)</f>
        <v>6</v>
      </c>
      <c r="CS14">
        <f>COUNTIF(DataBase!CS$4:CS$38,Extract!$B14)</f>
        <v>3</v>
      </c>
      <c r="CU14">
        <f>COUNTIF(DataBase!CU$4:CU$38,Extract!$B14)</f>
        <v>25</v>
      </c>
      <c r="CV14">
        <f>COUNTIF(DataBase!CV$4:CV$38,Extract!$B14)</f>
        <v>20</v>
      </c>
    </row>
    <row r="15" spans="1:102">
      <c r="B15">
        <v>2</v>
      </c>
      <c r="D15" s="58"/>
      <c r="E15" s="58"/>
      <c r="K15" s="118">
        <f>COUNTIF(DataBase!K$4:K$38,Extract!$B15)</f>
        <v>12</v>
      </c>
      <c r="L15">
        <f>COUNTIF(DataBase!L$4:L$38,Extract!$B15)</f>
        <v>0</v>
      </c>
      <c r="M15">
        <f>COUNTIF(DataBase!M$4:M$38,Extract!$B15)</f>
        <v>0</v>
      </c>
      <c r="N15">
        <f>COUNTIF(DataBase!N$4:N$38,Extract!$B15)</f>
        <v>2</v>
      </c>
      <c r="O15">
        <f>COUNTIF(DataBase!O$4:O$38,Extract!$B15)</f>
        <v>2</v>
      </c>
      <c r="P15">
        <f>COUNTIF(DataBase!P$4:P$38,Extract!$B15)</f>
        <v>3</v>
      </c>
      <c r="Q15">
        <f>COUNTIF(DataBase!Q$4:Q$38,Extract!$B15)</f>
        <v>0</v>
      </c>
      <c r="R15">
        <f>COUNTIF(DataBase!R$4:R$38,Extract!$B15)</f>
        <v>1</v>
      </c>
      <c r="S15">
        <f>COUNTIF(DataBase!S$4:S$38,Extract!$B15)</f>
        <v>1</v>
      </c>
      <c r="T15">
        <f>COUNTIF(DataBase!T$4:T$38,Extract!$B15)</f>
        <v>5</v>
      </c>
      <c r="U15">
        <f>COUNTIF(DataBase!U$4:U$38,Extract!$B15)</f>
        <v>7</v>
      </c>
      <c r="V15">
        <f>COUNTIF(DataBase!V$4:V$38,Extract!$B15)</f>
        <v>0</v>
      </c>
      <c r="W15">
        <f>COUNTIF(DataBase!W$4:W$38,Extract!$B15)</f>
        <v>3</v>
      </c>
      <c r="X15">
        <f>COUNTIF(DataBase!X$4:X$38,Extract!$B15)</f>
        <v>3</v>
      </c>
      <c r="Z15">
        <f>COUNTIF(DataBase!Z$4:Z$38,Extract!$B15)</f>
        <v>0</v>
      </c>
      <c r="AA15">
        <f>COUNTIF(DataBase!AA$4:AA$38,Extract!$B15)</f>
        <v>5</v>
      </c>
      <c r="AB15">
        <f>COUNTIF(DataBase!AB$4:AB$38,Extract!$B15)</f>
        <v>4</v>
      </c>
      <c r="AC15">
        <f>COUNTIF(DataBase!AC$4:AC$38,Extract!$B15)</f>
        <v>2</v>
      </c>
      <c r="AD15">
        <f>COUNTIF(DataBase!AD$4:AD$38,Extract!$B15)</f>
        <v>1</v>
      </c>
      <c r="AE15">
        <f>COUNTIF(DataBase!AE$4:AE$38,Extract!$B15)</f>
        <v>0</v>
      </c>
      <c r="AF15">
        <f>COUNTIF(DataBase!AF$4:AF$38,Extract!$B15)</f>
        <v>2</v>
      </c>
      <c r="AG15">
        <f>COUNTIF(DataBase!AG$4:AG$38,Extract!$B15)</f>
        <v>3</v>
      </c>
      <c r="AH15">
        <f>COUNTIF(DataBase!AH$4:AH$38,Extract!$B15)</f>
        <v>2</v>
      </c>
      <c r="AI15">
        <f>COUNTIF(DataBase!AI$4:AI$38,Extract!$B15)</f>
        <v>3</v>
      </c>
      <c r="AJ15">
        <f>COUNTIF(DataBase!AJ$4:AJ$38,Extract!$B15)</f>
        <v>0</v>
      </c>
      <c r="AK15">
        <f>COUNTIF(DataBase!AK$4:AK$38,Extract!$B15)</f>
        <v>7</v>
      </c>
      <c r="AL15">
        <f>COUNTIF(DataBase!AL$4:AL$38,Extract!$B15)</f>
        <v>6</v>
      </c>
      <c r="AO15">
        <f>COUNTIF(DataBase!AO$4:AO$38,Extract!$B15)</f>
        <v>0</v>
      </c>
      <c r="AP15">
        <f>COUNTIF(DataBase!AP$4:AP$38,Extract!$B15)</f>
        <v>6</v>
      </c>
      <c r="AQ15">
        <f>COUNTIF(DataBase!AQ$4:AQ$38,Extract!$B15)</f>
        <v>2</v>
      </c>
      <c r="AR15">
        <f>COUNTIF(DataBase!AR$4:AR$38,Extract!$B15)</f>
        <v>9</v>
      </c>
      <c r="AS15">
        <f>COUNTIF(DataBase!AS$4:AS$38,Extract!$B15)</f>
        <v>11</v>
      </c>
      <c r="AT15">
        <f>COUNTIF(DataBase!AT$4:AT$38,Extract!$B15)</f>
        <v>1</v>
      </c>
      <c r="AU15">
        <f>COUNTIF(DataBase!AU$4:AU$38,Extract!$B15)</f>
        <v>1</v>
      </c>
      <c r="AV15">
        <f>COUNTIF(DataBase!AV$4:AV$38,Extract!$B15)</f>
        <v>2</v>
      </c>
      <c r="AW15">
        <f>COUNTIF(DataBase!AW$4:AW$38,Extract!$B15)</f>
        <v>0</v>
      </c>
      <c r="AY15">
        <f>COUNTIF(DataBase!AY$4:AY$38,Extract!$B15)</f>
        <v>1</v>
      </c>
      <c r="AZ15">
        <f>COUNTIF(DataBase!AZ$4:AZ$38,Extract!$B15)</f>
        <v>0</v>
      </c>
      <c r="BA15">
        <f>COUNTIF(DataBase!BA$4:BA$38,Extract!$B15)</f>
        <v>3</v>
      </c>
      <c r="BB15">
        <f>COUNTIF(DataBase!BB$4:BB$38,Extract!$B15)</f>
        <v>2</v>
      </c>
      <c r="BC15">
        <f>COUNTIF(DataBase!BC$4:BC$38,Extract!$B15)</f>
        <v>2</v>
      </c>
      <c r="BD15">
        <f>COUNTIF(DataBase!BD$4:BD$38,Extract!$B15)</f>
        <v>7</v>
      </c>
      <c r="BE15">
        <f>COUNTIF(DataBase!BE$4:BE$38,Extract!$B15)</f>
        <v>2</v>
      </c>
      <c r="BF15">
        <f>COUNTIF(DataBase!BF$4:BF$38,Extract!$B15)</f>
        <v>2</v>
      </c>
      <c r="BG15">
        <f>COUNTIF(DataBase!BG$4:BG$38,Extract!$B15)</f>
        <v>2</v>
      </c>
      <c r="BH15">
        <f>COUNTIF(DataBase!BH$4:BH$38,Extract!$B15)</f>
        <v>8</v>
      </c>
      <c r="BI15">
        <f>COUNTIF(DataBase!BI$4:BI$38,Extract!$B15)</f>
        <v>4</v>
      </c>
      <c r="BK15">
        <f>COUNTIF(DataBase!BK$4:BK$38,Extract!$B15)</f>
        <v>2</v>
      </c>
      <c r="BL15">
        <f>COUNTIF(DataBase!BL$4:BL$38,Extract!$B15)</f>
        <v>1</v>
      </c>
      <c r="BM15">
        <f>COUNTIF(DataBase!BM$4:BM$38,Extract!$B15)</f>
        <v>1</v>
      </c>
      <c r="BN15">
        <f>COUNTIF(DataBase!BN$4:BN$38,Extract!$B15)</f>
        <v>3</v>
      </c>
      <c r="BO15">
        <f>COUNTIF(DataBase!BO$4:BO$38,Extract!$B15)</f>
        <v>0</v>
      </c>
      <c r="BP15">
        <f>COUNTIF(DataBase!BP$4:BP$38,Extract!$B15)</f>
        <v>1</v>
      </c>
      <c r="BQ15">
        <f>COUNTIF(DataBase!BQ$4:BQ$38,Extract!$B15)</f>
        <v>5</v>
      </c>
      <c r="BR15">
        <f>COUNTIF(DataBase!BR$4:BR$38,Extract!$B15)</f>
        <v>3</v>
      </c>
      <c r="BS15">
        <f>COUNTIF(DataBase!BS$4:BS$38,Extract!$B15)</f>
        <v>3</v>
      </c>
      <c r="BT15">
        <f>COUNTIF(DataBase!BT$4:BT$38,Extract!$B15)</f>
        <v>0</v>
      </c>
      <c r="BU15">
        <f>COUNTIF(DataBase!BU$4:BU$38,Extract!$B15)</f>
        <v>2</v>
      </c>
      <c r="BV15">
        <f>COUNTIF(DataBase!BV$4:BV$38,Extract!$B15)</f>
        <v>4</v>
      </c>
      <c r="BX15">
        <f>COUNTIF(DataBase!BX$4:BX$38,Extract!$B15)</f>
        <v>0</v>
      </c>
      <c r="BY15">
        <f>COUNTIF(DataBase!BY$4:BY$38,Extract!$B15)</f>
        <v>0</v>
      </c>
      <c r="BZ15">
        <f>COUNTIF(DataBase!BZ$4:BZ$38,Extract!$B15)</f>
        <v>3</v>
      </c>
      <c r="CA15">
        <f>COUNTIF(DataBase!CA$4:CA$38,Extract!$B15)</f>
        <v>6</v>
      </c>
      <c r="CB15">
        <f>COUNTIF(DataBase!CB$4:CB$38,Extract!$B15)</f>
        <v>2</v>
      </c>
      <c r="CC15">
        <f>COUNTIF(DataBase!CC$4:CC$38,Extract!$B15)</f>
        <v>3</v>
      </c>
      <c r="CD15">
        <f>COUNTIF(DataBase!CD$4:CD$38,Extract!$B15)</f>
        <v>3</v>
      </c>
      <c r="CE15">
        <f>COUNTIF(DataBase!CE$4:CE$38,Extract!$B15)</f>
        <v>1</v>
      </c>
      <c r="CF15">
        <f>COUNTIF(DataBase!CF$4:CF$38,Extract!$B15)</f>
        <v>2</v>
      </c>
      <c r="CH15">
        <f>COUNTIF(DataBase!CH$4:CH$38,Extract!$B15)</f>
        <v>1</v>
      </c>
      <c r="CI15">
        <f>COUNTIF(DataBase!CI$4:CI$38,Extract!$B15)</f>
        <v>2</v>
      </c>
      <c r="CJ15">
        <f>COUNTIF(DataBase!CJ$4:CJ$38,Extract!$B15)</f>
        <v>3</v>
      </c>
      <c r="CK15">
        <f>COUNTIF(DataBase!CK$4:CK$38,Extract!$B15)</f>
        <v>1</v>
      </c>
      <c r="CL15">
        <f>COUNTIF(DataBase!CL$4:CL$38,Extract!$B15)</f>
        <v>2</v>
      </c>
      <c r="CM15">
        <f>COUNTIF(DataBase!CM$4:CM$38,Extract!$B15)</f>
        <v>3</v>
      </c>
      <c r="CN15">
        <f>COUNTIF(DataBase!CN$4:CN$38,Extract!$B15)</f>
        <v>0</v>
      </c>
      <c r="CO15">
        <f>COUNTIF(DataBase!CO$4:CO$38,Extract!$B15)</f>
        <v>0</v>
      </c>
      <c r="CP15">
        <f>COUNTIF(DataBase!CP$4:CP$38,Extract!$B15)</f>
        <v>5</v>
      </c>
      <c r="CQ15">
        <f>COUNTIF(DataBase!CQ$4:CQ$38,Extract!$B15)</f>
        <v>1</v>
      </c>
      <c r="CR15">
        <f>COUNTIF(DataBase!CR$4:CR$38,Extract!$B15)</f>
        <v>0</v>
      </c>
      <c r="CS15">
        <f>COUNTIF(DataBase!CS$4:CS$38,Extract!$B15)</f>
        <v>0</v>
      </c>
      <c r="CU15">
        <f>COUNTIF(DataBase!CU$4:CU$38,Extract!$B15)</f>
        <v>4</v>
      </c>
      <c r="CV15">
        <f>COUNTIF(DataBase!CV$4:CV$38,Extract!$B15)</f>
        <v>4</v>
      </c>
      <c r="CW15">
        <f>COUNTIF(DataBase!CW$4:CW$38,Extract!$B15)</f>
        <v>17</v>
      </c>
    </row>
    <row r="16" spans="1:102">
      <c r="A16" t="s">
        <v>487</v>
      </c>
      <c r="B16">
        <v>1</v>
      </c>
      <c r="D16" s="58">
        <f>MIN(DataBase!D$4:D$38)</f>
        <v>0</v>
      </c>
      <c r="E16" s="58">
        <f>MIN(DataBase!E$4:E$38)</f>
        <v>0</v>
      </c>
      <c r="K16" s="118">
        <f>COUNTIF(DataBase!K$4:K$38,Extract!$B16)</f>
        <v>9</v>
      </c>
      <c r="L16">
        <f>COUNTIF(DataBase!L$4:L$38,Extract!$B16)</f>
        <v>0</v>
      </c>
      <c r="M16">
        <f>COUNTIF(DataBase!M$4:M$38,Extract!$B16)</f>
        <v>0</v>
      </c>
      <c r="N16">
        <f>COUNTIF(DataBase!N$4:N$38,Extract!$B16)</f>
        <v>1</v>
      </c>
      <c r="O16">
        <f>COUNTIF(DataBase!O$4:O$38,Extract!$B16)</f>
        <v>0</v>
      </c>
      <c r="P16">
        <f>COUNTIF(DataBase!P$4:P$38,Extract!$B16)</f>
        <v>1</v>
      </c>
      <c r="Q16">
        <f>COUNTIF(DataBase!Q$4:Q$38,Extract!$B16)</f>
        <v>1</v>
      </c>
      <c r="R16">
        <f>COUNTIF(DataBase!R$4:R$38,Extract!$B16)</f>
        <v>0</v>
      </c>
      <c r="S16">
        <f>COUNTIF(DataBase!S$4:S$38,Extract!$B16)</f>
        <v>0</v>
      </c>
      <c r="T16">
        <f>COUNTIF(DataBase!T$4:T$38,Extract!$B16)</f>
        <v>0</v>
      </c>
      <c r="U16">
        <f>COUNTIF(DataBase!U$4:U$38,Extract!$B16)</f>
        <v>2</v>
      </c>
      <c r="V16">
        <f>COUNTIF(DataBase!V$4:V$38,Extract!$B16)</f>
        <v>0</v>
      </c>
      <c r="W16">
        <f>COUNTIF(DataBase!W$4:W$38,Extract!$B16)</f>
        <v>0</v>
      </c>
      <c r="X16">
        <f>COUNTIF(DataBase!X$4:X$38,Extract!$B16)</f>
        <v>2</v>
      </c>
      <c r="Z16">
        <f>COUNTIF(DataBase!Z$4:Z$38,Extract!$B16)</f>
        <v>0</v>
      </c>
      <c r="AA16">
        <f>COUNTIF(DataBase!AA$4:AA$38,Extract!$B16)</f>
        <v>1</v>
      </c>
      <c r="AB16">
        <f>COUNTIF(DataBase!AB$4:AB$38,Extract!$B16)</f>
        <v>0</v>
      </c>
      <c r="AC16">
        <f>COUNTIF(DataBase!AC$4:AC$38,Extract!$B16)</f>
        <v>0</v>
      </c>
      <c r="AD16">
        <f>COUNTIF(DataBase!AD$4:AD$38,Extract!$B16)</f>
        <v>0</v>
      </c>
      <c r="AE16">
        <f>COUNTIF(DataBase!AE$4:AE$38,Extract!$B16)</f>
        <v>0</v>
      </c>
      <c r="AF16">
        <f>COUNTIF(DataBase!AF$4:AF$38,Extract!$B16)</f>
        <v>0</v>
      </c>
      <c r="AG16">
        <f>COUNTIF(DataBase!AG$4:AG$38,Extract!$B16)</f>
        <v>0</v>
      </c>
      <c r="AH16">
        <f>COUNTIF(DataBase!AH$4:AH$38,Extract!$B16)</f>
        <v>0</v>
      </c>
      <c r="AI16">
        <f>COUNTIF(DataBase!AI$4:AI$38,Extract!$B16)</f>
        <v>0</v>
      </c>
      <c r="AJ16">
        <f>COUNTIF(DataBase!AJ$4:AJ$38,Extract!$B16)</f>
        <v>0</v>
      </c>
      <c r="AK16">
        <f>COUNTIF(DataBase!AK$4:AK$38,Extract!$B16)</f>
        <v>1</v>
      </c>
      <c r="AL16">
        <f>COUNTIF(DataBase!AL$4:AL$38,Extract!$B16)</f>
        <v>2</v>
      </c>
      <c r="AO16">
        <f>COUNTIF(DataBase!AO$4:AO$38,Extract!$B16)</f>
        <v>0</v>
      </c>
      <c r="AP16">
        <f>COUNTIF(DataBase!AP$4:AP$38,Extract!$B16)</f>
        <v>1</v>
      </c>
      <c r="AQ16">
        <f>COUNTIF(DataBase!AQ$4:AQ$38,Extract!$B16)</f>
        <v>0</v>
      </c>
      <c r="AR16">
        <f>COUNTIF(DataBase!AR$4:AR$38,Extract!$B16)</f>
        <v>2</v>
      </c>
      <c r="AS16">
        <f>COUNTIF(DataBase!AS$4:AS$38,Extract!$B16)</f>
        <v>3</v>
      </c>
      <c r="AT16">
        <f>COUNTIF(DataBase!AT$4:AT$38,Extract!$B16)</f>
        <v>1</v>
      </c>
      <c r="AU16">
        <f>COUNTIF(DataBase!AU$4:AU$38,Extract!$B16)</f>
        <v>0</v>
      </c>
      <c r="AV16">
        <f>COUNTIF(DataBase!AV$4:AV$38,Extract!$B16)</f>
        <v>1</v>
      </c>
      <c r="AW16">
        <f>COUNTIF(DataBase!AW$4:AW$38,Extract!$B16)</f>
        <v>0</v>
      </c>
      <c r="AY16">
        <f>COUNTIF(DataBase!AY$4:AY$38,Extract!$B16)</f>
        <v>0</v>
      </c>
      <c r="AZ16">
        <f>COUNTIF(DataBase!AZ$4:AZ$38,Extract!$B16)</f>
        <v>0</v>
      </c>
      <c r="BA16">
        <f>COUNTIF(DataBase!BA$4:BA$38,Extract!$B16)</f>
        <v>0</v>
      </c>
      <c r="BB16">
        <f>COUNTIF(DataBase!BB$4:BB$38,Extract!$B16)</f>
        <v>0</v>
      </c>
      <c r="BC16">
        <f>COUNTIF(DataBase!BC$4:BC$38,Extract!$B16)</f>
        <v>1</v>
      </c>
      <c r="BD16">
        <f>COUNTIF(DataBase!BD$4:BD$38,Extract!$B16)</f>
        <v>1</v>
      </c>
      <c r="BE16">
        <f>COUNTIF(DataBase!BE$4:BE$38,Extract!$B16)</f>
        <v>1</v>
      </c>
      <c r="BF16">
        <f>COUNTIF(DataBase!BF$4:BF$38,Extract!$B16)</f>
        <v>2</v>
      </c>
      <c r="BG16">
        <f>COUNTIF(DataBase!BG$4:BG$38,Extract!$B16)</f>
        <v>0</v>
      </c>
      <c r="BH16">
        <f>COUNTIF(DataBase!BH$4:BH$38,Extract!$B16)</f>
        <v>0</v>
      </c>
      <c r="BI16">
        <f>COUNTIF(DataBase!BI$4:BI$38,Extract!$B16)</f>
        <v>1</v>
      </c>
      <c r="BK16">
        <f>COUNTIF(DataBase!BK$4:BK$38,Extract!$B16)</f>
        <v>0</v>
      </c>
      <c r="BL16">
        <f>COUNTIF(DataBase!BL$4:BL$38,Extract!$B16)</f>
        <v>0</v>
      </c>
      <c r="BM16">
        <f>COUNTIF(DataBase!BM$4:BM$38,Extract!$B16)</f>
        <v>0</v>
      </c>
      <c r="BN16">
        <f>COUNTIF(DataBase!BN$4:BN$38,Extract!$B16)</f>
        <v>0</v>
      </c>
      <c r="BO16">
        <f>COUNTIF(DataBase!BO$4:BO$38,Extract!$B16)</f>
        <v>0</v>
      </c>
      <c r="BP16">
        <f>COUNTIF(DataBase!BP$4:BP$38,Extract!$B16)</f>
        <v>0</v>
      </c>
      <c r="BQ16">
        <f>COUNTIF(DataBase!BQ$4:BQ$38,Extract!$B16)</f>
        <v>0</v>
      </c>
      <c r="BR16">
        <f>COUNTIF(DataBase!BR$4:BR$38,Extract!$B16)</f>
        <v>0</v>
      </c>
      <c r="BS16">
        <f>COUNTIF(DataBase!BS$4:BS$38,Extract!$B16)</f>
        <v>0</v>
      </c>
      <c r="BT16">
        <f>COUNTIF(DataBase!BT$4:BT$38,Extract!$B16)</f>
        <v>0</v>
      </c>
      <c r="BU16">
        <f>COUNTIF(DataBase!BU$4:BU$38,Extract!$B16)</f>
        <v>0</v>
      </c>
      <c r="BV16">
        <f>COUNTIF(DataBase!BV$4:BV$38,Extract!$B16)</f>
        <v>0</v>
      </c>
      <c r="BX16">
        <f>COUNTIF(DataBase!BX$4:BX$38,Extract!$B16)</f>
        <v>0</v>
      </c>
      <c r="BY16">
        <f>COUNTIF(DataBase!BY$4:BY$38,Extract!$B16)</f>
        <v>0</v>
      </c>
      <c r="BZ16">
        <f>COUNTIF(DataBase!BZ$4:BZ$38,Extract!$B16)</f>
        <v>0</v>
      </c>
      <c r="CA16">
        <f>COUNTIF(DataBase!CA$4:CA$38,Extract!$B16)</f>
        <v>0</v>
      </c>
      <c r="CB16">
        <f>COUNTIF(DataBase!CB$4:CB$38,Extract!$B16)</f>
        <v>0</v>
      </c>
      <c r="CC16">
        <f>COUNTIF(DataBase!CC$4:CC$38,Extract!$B16)</f>
        <v>0</v>
      </c>
      <c r="CD16">
        <f>COUNTIF(DataBase!CD$4:CD$38,Extract!$B16)</f>
        <v>0</v>
      </c>
      <c r="CE16">
        <f>COUNTIF(DataBase!CE$4:CE$38,Extract!$B16)</f>
        <v>1</v>
      </c>
      <c r="CF16">
        <f>COUNTIF(DataBase!CF$4:CF$38,Extract!$B16)</f>
        <v>0</v>
      </c>
      <c r="CH16">
        <f>COUNTIF(DataBase!CH$4:CH$38,Extract!$B16)</f>
        <v>0</v>
      </c>
      <c r="CI16">
        <f>COUNTIF(DataBase!CI$4:CI$38,Extract!$B16)</f>
        <v>0</v>
      </c>
      <c r="CJ16">
        <f>COUNTIF(DataBase!CJ$4:CJ$38,Extract!$B16)</f>
        <v>0</v>
      </c>
      <c r="CK16">
        <f>COUNTIF(DataBase!CK$4:CK$38,Extract!$B16)</f>
        <v>0</v>
      </c>
      <c r="CL16">
        <f>COUNTIF(DataBase!CL$4:CL$38,Extract!$B16)</f>
        <v>1</v>
      </c>
      <c r="CM16">
        <f>COUNTIF(DataBase!CM$4:CM$38,Extract!$B16)</f>
        <v>2</v>
      </c>
      <c r="CN16">
        <f>COUNTIF(DataBase!CN$4:CN$38,Extract!$B16)</f>
        <v>0</v>
      </c>
      <c r="CO16">
        <f>COUNTIF(DataBase!CO$4:CO$38,Extract!$B16)</f>
        <v>0</v>
      </c>
      <c r="CP16">
        <f>COUNTIF(DataBase!CP$4:CP$38,Extract!$B16)</f>
        <v>0</v>
      </c>
      <c r="CQ16">
        <f>COUNTIF(DataBase!CQ$4:CQ$38,Extract!$B16)</f>
        <v>0</v>
      </c>
      <c r="CR16">
        <f>COUNTIF(DataBase!CR$4:CR$38,Extract!$B16)</f>
        <v>0</v>
      </c>
      <c r="CS16">
        <f>COUNTIF(DataBase!CS$4:CS$38,Extract!$B16)</f>
        <v>0</v>
      </c>
      <c r="CU16">
        <f>COUNTIF(DataBase!CU$4:CU$38,Extract!$B16)</f>
        <v>2</v>
      </c>
      <c r="CV16">
        <f>COUNTIF(DataBase!CV$4:CV$38,Extract!$B16)</f>
        <v>0</v>
      </c>
      <c r="CW16">
        <f>COUNTIF(DataBase!CW$4:CW$38,Extract!$B16)</f>
        <v>14</v>
      </c>
    </row>
    <row r="17" spans="2:90">
      <c r="I17" s="47" t="s">
        <v>493</v>
      </c>
    </row>
    <row r="18" spans="2:90">
      <c r="B18" t="s">
        <v>483</v>
      </c>
      <c r="I18">
        <f>COUNT(DataBase!$L$4:$CW$38)</f>
        <v>2447</v>
      </c>
      <c r="L18" s="25">
        <f>AVERAGE(L6:X6)</f>
        <v>34.153846153846153</v>
      </c>
      <c r="Z18" s="25">
        <f>AVERAGE(Z6:AL6)</f>
        <v>30.076923076923077</v>
      </c>
      <c r="AO18" s="25">
        <f>AVERAGE(AO6:AW6)</f>
        <v>30.111111111111111</v>
      </c>
      <c r="AY18" s="25">
        <f>AVERAGE(AY6:BI6)</f>
        <v>28.727272727272727</v>
      </c>
      <c r="BK18" s="25">
        <f>AVERAGE(BK6:BV6)</f>
        <v>27.25</v>
      </c>
      <c r="BX18" s="25">
        <f>AVERAGE(BX6:CF6)</f>
        <v>29.111111111111111</v>
      </c>
      <c r="CH18" s="25">
        <f>AVERAGE(CH6:CS6)</f>
        <v>28.583333333333332</v>
      </c>
    </row>
    <row r="19" spans="2:90">
      <c r="B19" t="s">
        <v>484</v>
      </c>
      <c r="I19" s="57">
        <f>AVERAGE(DataBase!$L$4:$CW$38)</f>
        <v>3.8724969350224767</v>
      </c>
      <c r="L19" s="57">
        <f>AVERAGE(DataBase!L$4:X$38)</f>
        <v>4.1486486486486482</v>
      </c>
      <c r="O19" s="72" t="s">
        <v>498</v>
      </c>
      <c r="P19" s="73" t="s">
        <v>499</v>
      </c>
      <c r="Z19" s="57">
        <f>AVERAGE(DataBase!Z$4:AL$38)</f>
        <v>3.7340153452685421</v>
      </c>
      <c r="AC19" s="72" t="s">
        <v>498</v>
      </c>
      <c r="AD19" s="73" t="s">
        <v>499</v>
      </c>
      <c r="AO19" s="57">
        <f>AVERAGE(DataBase!AO$4:AW$38)</f>
        <v>3.6678966789667897</v>
      </c>
      <c r="AR19" s="72" t="s">
        <v>498</v>
      </c>
      <c r="AS19" s="73" t="s">
        <v>499</v>
      </c>
      <c r="AY19" s="57">
        <f>AVERAGE(DataBase!AY$4:BI$38)</f>
        <v>3.8449367088607596</v>
      </c>
      <c r="BB19" s="72" t="s">
        <v>498</v>
      </c>
      <c r="BC19" s="73" t="s">
        <v>499</v>
      </c>
      <c r="BK19" s="57">
        <f>AVERAGE(DataBase!BK$4:BV$38)</f>
        <v>4.0091743119266052</v>
      </c>
      <c r="BN19" s="72" t="s">
        <v>498</v>
      </c>
      <c r="BO19" s="73" t="s">
        <v>499</v>
      </c>
      <c r="BX19" s="57">
        <f>AVERAGE(DataBase!BX$4:CF$38)</f>
        <v>3.9656488549618323</v>
      </c>
      <c r="CA19" s="72" t="s">
        <v>498</v>
      </c>
      <c r="CB19" s="73" t="s">
        <v>499</v>
      </c>
      <c r="CH19" s="57">
        <f>AVERAGE(DataBase!CH$4:CS$38)</f>
        <v>4.0408163265306118</v>
      </c>
      <c r="CK19" s="72" t="s">
        <v>498</v>
      </c>
      <c r="CL19" s="73" t="s">
        <v>499</v>
      </c>
    </row>
    <row r="20" spans="2:90">
      <c r="B20" t="s">
        <v>485</v>
      </c>
      <c r="I20" s="57">
        <f>STDEV(DataBase!$L$4:$CW$38)</f>
        <v>1.0194789371246498</v>
      </c>
      <c r="L20" s="57">
        <f>STDEV(DataBase!L$4:X$38)</f>
        <v>0.97622896926236702</v>
      </c>
      <c r="O20" s="4" t="s">
        <v>3</v>
      </c>
      <c r="P20" s="7">
        <f>SUM(L12:X12)</f>
        <v>201</v>
      </c>
      <c r="Z20" s="57">
        <f>STDEV(DataBase!Z$4:AL$38)</f>
        <v>0.94507847443524096</v>
      </c>
      <c r="AC20" s="4">
        <v>5</v>
      </c>
      <c r="AD20" s="7">
        <f>SUM(Z12:AL12)</f>
        <v>89</v>
      </c>
      <c r="AO20" s="57">
        <f>STDEV(DataBase!AO$4:AW$38)</f>
        <v>1.0785976854522747</v>
      </c>
      <c r="AR20" s="4">
        <v>5</v>
      </c>
      <c r="AS20" s="7">
        <f>SUM(AO12:AW12)</f>
        <v>71</v>
      </c>
      <c r="AY20" s="57">
        <f>STDEV(DataBase!AY$4:BI$38)</f>
        <v>1.0318759288254817</v>
      </c>
      <c r="BB20" s="4">
        <v>5</v>
      </c>
      <c r="BC20" s="7">
        <f>SUM(AY12:BI12)</f>
        <v>96</v>
      </c>
      <c r="BK20" s="57">
        <f>STDEV(DataBase!BK$4:BV$38)</f>
        <v>0.92174227707660772</v>
      </c>
      <c r="BN20" s="4">
        <v>5</v>
      </c>
      <c r="BO20" s="7">
        <f>SUM(BK12:BV12)</f>
        <v>115</v>
      </c>
      <c r="BX20" s="57">
        <f>STDEV(DataBase!BX$4:CF$38)</f>
        <v>0.94421172639970663</v>
      </c>
      <c r="CA20" s="4">
        <v>5</v>
      </c>
      <c r="CB20" s="7">
        <f>SUM(BX12:CF12)</f>
        <v>89</v>
      </c>
      <c r="CH20" s="57">
        <f>STDEV(DataBase!CH$4:CS$38)</f>
        <v>0.91675210356005632</v>
      </c>
      <c r="CK20" s="4">
        <v>5</v>
      </c>
      <c r="CL20" s="7">
        <f>SUM(CH12:CS12)</f>
        <v>124</v>
      </c>
    </row>
    <row r="21" spans="2:90">
      <c r="B21" t="s">
        <v>490</v>
      </c>
      <c r="I21" s="57">
        <f>I20/I19</f>
        <v>0.2632613929024924</v>
      </c>
      <c r="L21" s="57">
        <f>L20/L19</f>
        <v>0.2353125202782253</v>
      </c>
      <c r="O21" s="4" t="s">
        <v>4</v>
      </c>
      <c r="P21" s="7">
        <f t="shared" ref="P21:P24" si="9">SUM(L13:X13)</f>
        <v>149</v>
      </c>
      <c r="Z21" s="57">
        <f>Z20/Z19</f>
        <v>0.25309978322204058</v>
      </c>
      <c r="AC21" s="4">
        <v>4</v>
      </c>
      <c r="AD21" s="7">
        <f t="shared" ref="AD21:AD24" si="10">SUM(Z13:AL13)</f>
        <v>152</v>
      </c>
      <c r="AO21" s="57">
        <f>AO20/AO19</f>
        <v>0.29406435891103266</v>
      </c>
      <c r="AR21" s="4">
        <v>4</v>
      </c>
      <c r="AS21" s="7">
        <f t="shared" ref="AS21:AS24" si="11">SUM(AO13:AW13)</f>
        <v>87</v>
      </c>
      <c r="AY21" s="57">
        <f>AY20/AY19</f>
        <v>0.26837266955461087</v>
      </c>
      <c r="BB21" s="4">
        <v>4</v>
      </c>
      <c r="BC21" s="7">
        <f t="shared" ref="BC21:BC24" si="12">SUM(AY13:BI13)</f>
        <v>120</v>
      </c>
      <c r="BK21" s="57">
        <f>BK20/BK19</f>
        <v>0.22990825675366189</v>
      </c>
      <c r="BN21" s="4">
        <v>4</v>
      </c>
      <c r="BO21" s="7">
        <f t="shared" ref="BO21:BO24" si="13">SUM(BK13:BV13)</f>
        <v>125</v>
      </c>
      <c r="BX21" s="57">
        <f>BX20/BX19</f>
        <v>0.23809766344246691</v>
      </c>
      <c r="CA21" s="4">
        <v>4</v>
      </c>
      <c r="CB21" s="7">
        <f t="shared" ref="CB21:CB24" si="14">SUM(BX13:CF13)</f>
        <v>97</v>
      </c>
      <c r="CH21" s="57">
        <f>CH20/CH19</f>
        <v>0.22687299532546851</v>
      </c>
      <c r="CK21" s="4">
        <v>4</v>
      </c>
      <c r="CL21" s="7">
        <f t="shared" ref="CL21:CL24" si="15">SUM(CH13:CS13)</f>
        <v>133</v>
      </c>
    </row>
    <row r="22" spans="2:90">
      <c r="B22" t="s">
        <v>491</v>
      </c>
      <c r="I22">
        <f>L22+Z22+AO22+AY22+BK22+BX22+CH22</f>
        <v>0</v>
      </c>
      <c r="L22">
        <f>Y6</f>
        <v>0</v>
      </c>
      <c r="O22" s="4" t="s">
        <v>537</v>
      </c>
      <c r="P22" s="7">
        <f t="shared" si="9"/>
        <v>60</v>
      </c>
      <c r="Z22">
        <f>AM6</f>
        <v>0</v>
      </c>
      <c r="AC22" s="4">
        <v>3</v>
      </c>
      <c r="AD22" s="7">
        <f t="shared" si="10"/>
        <v>111</v>
      </c>
      <c r="AO22">
        <f>AX6</f>
        <v>0</v>
      </c>
      <c r="AR22" s="4">
        <v>3</v>
      </c>
      <c r="AS22" s="7">
        <f t="shared" si="11"/>
        <v>73</v>
      </c>
      <c r="AY22">
        <f>BJ6</f>
        <v>0</v>
      </c>
      <c r="BB22" s="4">
        <v>3</v>
      </c>
      <c r="BC22" s="7">
        <f t="shared" si="12"/>
        <v>61</v>
      </c>
      <c r="BK22">
        <f>BW6</f>
        <v>0</v>
      </c>
      <c r="BN22" s="4">
        <v>3</v>
      </c>
      <c r="BO22" s="7">
        <f t="shared" si="13"/>
        <v>62</v>
      </c>
      <c r="BX22">
        <f>CG6</f>
        <v>0</v>
      </c>
      <c r="CA22" s="4">
        <v>3</v>
      </c>
      <c r="CB22" s="7">
        <f t="shared" si="14"/>
        <v>55</v>
      </c>
      <c r="CH22">
        <f>CT6</f>
        <v>0</v>
      </c>
      <c r="CK22" s="4">
        <v>3</v>
      </c>
      <c r="CL22" s="7">
        <f t="shared" si="15"/>
        <v>65</v>
      </c>
    </row>
    <row r="23" spans="2:90">
      <c r="B23" t="s">
        <v>496</v>
      </c>
      <c r="I23" s="57">
        <f>SUM(L12:CS12)/(SUM($L$6:$CS$6)-I22)</f>
        <v>0.33347493627867458</v>
      </c>
      <c r="L23" s="57">
        <f>SUM(L12:X12)/SUM($L$6:$X$6)</f>
        <v>0.45270270270270269</v>
      </c>
      <c r="O23" s="4" t="s">
        <v>5</v>
      </c>
      <c r="P23" s="7">
        <f t="shared" si="9"/>
        <v>27</v>
      </c>
      <c r="Z23" s="57">
        <f>SUM(Z12:AL12)/SUM($Z$6:$AL$6)</f>
        <v>0.22762148337595908</v>
      </c>
      <c r="AC23" s="4">
        <v>2</v>
      </c>
      <c r="AD23" s="7">
        <f t="shared" si="10"/>
        <v>35</v>
      </c>
      <c r="AO23" s="57">
        <f>SUM(AO12:AW12)/SUM($AO$6:$AW$6)</f>
        <v>0.26199261992619927</v>
      </c>
      <c r="AR23" s="4">
        <v>2</v>
      </c>
      <c r="AS23" s="7">
        <f t="shared" si="11"/>
        <v>32</v>
      </c>
      <c r="AY23" s="57">
        <f>SUM(AY12:BI12)/SUM($AY$6:$BI$6)</f>
        <v>0.30379746835443039</v>
      </c>
      <c r="BB23" s="4">
        <v>2</v>
      </c>
      <c r="BC23" s="7">
        <f t="shared" si="12"/>
        <v>33</v>
      </c>
      <c r="BK23" s="57">
        <f>SUM(BK12:BV12)/SUM($BK$6:$BV$6)</f>
        <v>0.35168195718654433</v>
      </c>
      <c r="BN23" s="4">
        <v>2</v>
      </c>
      <c r="BO23" s="7">
        <f t="shared" si="13"/>
        <v>25</v>
      </c>
      <c r="BX23" s="57">
        <f>SUM(BX12:CF12)/SUM($BX$6:$CF$6)</f>
        <v>0.33969465648854963</v>
      </c>
      <c r="CA23" s="4">
        <v>2</v>
      </c>
      <c r="CB23" s="7">
        <f t="shared" si="14"/>
        <v>20</v>
      </c>
      <c r="CH23" s="57">
        <f>SUM(CH12:CS12)/SUM($CH6:$CS$6)</f>
        <v>0.36151603498542273</v>
      </c>
      <c r="CK23" s="4">
        <v>2</v>
      </c>
      <c r="CL23" s="7">
        <f t="shared" si="15"/>
        <v>18</v>
      </c>
    </row>
    <row r="24" spans="2:90">
      <c r="B24" t="s">
        <v>497</v>
      </c>
      <c r="I24" s="57">
        <f>SUM(L12:CS13)/(SUM($L$6:$CS$6)-I22)</f>
        <v>0.70008496176720481</v>
      </c>
      <c r="L24" s="57">
        <f>SUM(L12:X13)/SUM($L$6:$X$6)</f>
        <v>0.78828828828828834</v>
      </c>
      <c r="O24" s="8" t="s">
        <v>6</v>
      </c>
      <c r="P24" s="9">
        <f t="shared" si="9"/>
        <v>7</v>
      </c>
      <c r="Z24" s="57">
        <f>SUM(Z12:AL13)/SUM($Z$6:$AL$6)</f>
        <v>0.61636828644501274</v>
      </c>
      <c r="AC24" s="8">
        <v>1</v>
      </c>
      <c r="AD24" s="9">
        <f t="shared" si="10"/>
        <v>4</v>
      </c>
      <c r="AO24" s="57">
        <f>SUM(AO12:AW13)/SUM($AO$6:$AW$6)</f>
        <v>0.58302583025830257</v>
      </c>
      <c r="AR24" s="8">
        <v>1</v>
      </c>
      <c r="AS24" s="9">
        <f t="shared" si="11"/>
        <v>8</v>
      </c>
      <c r="AY24" s="57">
        <f>SUM(AY12:BI13)/SUM($AY$6:$BI$6)</f>
        <v>0.68354430379746833</v>
      </c>
      <c r="BB24" s="8">
        <v>1</v>
      </c>
      <c r="BC24" s="9">
        <f t="shared" si="12"/>
        <v>6</v>
      </c>
      <c r="BK24" s="57">
        <f>SUM(BK12:BV13)/SUM($BK$6:$BV$6)</f>
        <v>0.73394495412844041</v>
      </c>
      <c r="BN24" s="8">
        <v>1</v>
      </c>
      <c r="BO24" s="9">
        <f t="shared" si="13"/>
        <v>0</v>
      </c>
      <c r="BX24" s="57">
        <f>SUM(BX12:CF13)/SUM($BX$6:$CF$6)</f>
        <v>0.70992366412213737</v>
      </c>
      <c r="CA24" s="8">
        <v>1</v>
      </c>
      <c r="CB24" s="9">
        <f t="shared" si="14"/>
        <v>1</v>
      </c>
      <c r="CH24" s="57">
        <f>SUM(CH12:CS13)/SUM($CH$6:$CS6)</f>
        <v>0.74927113702623904</v>
      </c>
      <c r="CK24" s="8">
        <v>1</v>
      </c>
      <c r="CL24" s="9">
        <f t="shared" si="15"/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A46"/>
  <sheetViews>
    <sheetView tabSelected="1" zoomScaleNormal="100" workbookViewId="0">
      <selection activeCell="H20" sqref="H20"/>
    </sheetView>
  </sheetViews>
  <sheetFormatPr baseColWidth="10" defaultRowHeight="15"/>
  <cols>
    <col min="1" max="1" width="5.140625" customWidth="1"/>
    <col min="2" max="3" width="15.7109375" customWidth="1"/>
    <col min="6" max="6" width="11.85546875" bestFit="1" customWidth="1"/>
    <col min="9" max="9" width="3.140625" customWidth="1"/>
    <col min="10" max="10" width="3.28515625" customWidth="1"/>
    <col min="11" max="11" width="13.85546875" customWidth="1"/>
    <col min="12" max="12" width="4.28515625" customWidth="1"/>
    <col min="13" max="13" width="7.7109375" customWidth="1"/>
    <col min="14" max="15" width="7.7109375" hidden="1" customWidth="1"/>
    <col min="16" max="17" width="7.7109375" customWidth="1"/>
    <col min="18" max="28" width="4.7109375" customWidth="1"/>
  </cols>
  <sheetData>
    <row r="3" spans="1:7" ht="18.75">
      <c r="B3" s="41"/>
      <c r="F3" s="31">
        <f ca="1">TODAY()</f>
        <v>43137</v>
      </c>
    </row>
    <row r="4" spans="1:7" ht="21">
      <c r="B4" s="116" t="s">
        <v>561</v>
      </c>
    </row>
    <row r="5" spans="1:7" ht="18.75">
      <c r="A5" s="12" t="s">
        <v>532</v>
      </c>
      <c r="B5" s="12" t="s">
        <v>536</v>
      </c>
      <c r="G5" s="91" t="s">
        <v>519</v>
      </c>
    </row>
    <row r="21" spans="2:27">
      <c r="L21" s="47"/>
      <c r="N21" s="47"/>
      <c r="O21" s="47" t="s">
        <v>506</v>
      </c>
    </row>
    <row r="22" spans="2:27" ht="18.75">
      <c r="B22" s="12" t="s">
        <v>543</v>
      </c>
      <c r="G22" s="91" t="s">
        <v>504</v>
      </c>
      <c r="K22" t="s">
        <v>559</v>
      </c>
      <c r="M22" s="80">
        <v>0.9</v>
      </c>
      <c r="O22">
        <f>(1-M22)/2</f>
        <v>4.9999999999999989E-2</v>
      </c>
      <c r="S22" t="s">
        <v>560</v>
      </c>
    </row>
    <row r="23" spans="2:27">
      <c r="B23" s="38" t="s">
        <v>0</v>
      </c>
      <c r="C23" s="39"/>
      <c r="D23" s="32" t="s">
        <v>394</v>
      </c>
      <c r="E23" s="33" t="s">
        <v>382</v>
      </c>
      <c r="F23" s="33" t="s">
        <v>500</v>
      </c>
      <c r="G23" s="34" t="s">
        <v>542</v>
      </c>
    </row>
    <row r="24" spans="2:27">
      <c r="B24" s="40"/>
      <c r="C24" s="92" t="s">
        <v>205</v>
      </c>
      <c r="D24" s="93" t="s">
        <v>391</v>
      </c>
      <c r="E24" s="94" t="s">
        <v>388</v>
      </c>
      <c r="F24" s="94" t="s">
        <v>501</v>
      </c>
      <c r="G24" s="95" t="s">
        <v>502</v>
      </c>
      <c r="L24" s="81"/>
      <c r="M24" s="82" t="s">
        <v>533</v>
      </c>
      <c r="N24" s="83" t="s">
        <v>507</v>
      </c>
      <c r="O24" s="47" t="s">
        <v>508</v>
      </c>
      <c r="P24" s="84" t="s">
        <v>509</v>
      </c>
      <c r="Q24" s="84" t="s">
        <v>510</v>
      </c>
      <c r="R24" s="81"/>
      <c r="S24" s="85"/>
      <c r="T24" s="89" t="s">
        <v>511</v>
      </c>
      <c r="U24" s="89" t="s">
        <v>512</v>
      </c>
      <c r="V24" s="89" t="s">
        <v>513</v>
      </c>
      <c r="W24" s="89" t="s">
        <v>514</v>
      </c>
      <c r="X24" s="89" t="s">
        <v>515</v>
      </c>
      <c r="Y24" s="89" t="s">
        <v>516</v>
      </c>
      <c r="Z24" s="89" t="s">
        <v>517</v>
      </c>
      <c r="AA24" s="2" t="s">
        <v>518</v>
      </c>
    </row>
    <row r="25" spans="2:27">
      <c r="B25" s="35" t="s">
        <v>8</v>
      </c>
      <c r="C25" s="96" t="s">
        <v>206</v>
      </c>
      <c r="D25" s="63">
        <f>Extract!L18</f>
        <v>34.153846153846153</v>
      </c>
      <c r="E25" s="62">
        <f>Extract!L19</f>
        <v>4.1486486486486482</v>
      </c>
      <c r="F25" s="62">
        <f>Extract!L23</f>
        <v>0.45270270270270269</v>
      </c>
      <c r="G25" s="61">
        <f>RANK(E25,E$25:E$31)</f>
        <v>1</v>
      </c>
      <c r="K25" s="35" t="s">
        <v>8</v>
      </c>
      <c r="L25" s="63" t="s">
        <v>511</v>
      </c>
      <c r="M25" s="62">
        <f t="shared" ref="M25:M32" si="0">F25</f>
        <v>0.45270270270270269</v>
      </c>
      <c r="N25" s="62">
        <f>((M25*(1-M25))/D25)^0.5</f>
        <v>8.5172302228287353E-2</v>
      </c>
      <c r="O25" s="74">
        <f t="shared" ref="O25:O32" si="1">TINV(O$22,D25-1)</f>
        <v>2.0345152872214092</v>
      </c>
      <c r="P25" s="62">
        <f>IF((M25-O25*N25)&lt;0,0,M25-O25*N25)</f>
        <v>0.27941835177140995</v>
      </c>
      <c r="Q25" s="74">
        <f>IF((M25+O25*N25)&gt;1,1,M25+O25*N25)</f>
        <v>0.62598705363399543</v>
      </c>
      <c r="R25" s="88"/>
      <c r="S25" s="83" t="s">
        <v>511</v>
      </c>
      <c r="T25" s="90"/>
      <c r="U25" s="89" t="str">
        <f t="shared" ref="U25:U31" si="2">IF(M25&lt;P$26,"&lt;",IF(M25&gt;Q$26,"&gt;","."))</f>
        <v>&gt;</v>
      </c>
      <c r="V25" s="89" t="str">
        <f t="shared" ref="V25:V31" si="3">IF(M25&lt;P$27,"&lt;",IF(M25&gt;$Q$27,"&gt;","."))</f>
        <v>&gt;</v>
      </c>
      <c r="W25" s="89" t="str">
        <f t="shared" ref="W25:W31" si="4">IF(M25&lt;P$28,"&lt;",IF(M25&gt;Q$28,"&gt;","."))</f>
        <v>.</v>
      </c>
      <c r="X25" s="89" t="str">
        <f t="shared" ref="X25:X31" si="5">IF(M25&lt;P$29,"&lt;",IF(M25&gt;Q$29,"&gt;","."))</f>
        <v>.</v>
      </c>
      <c r="Y25" s="89" t="str">
        <f t="shared" ref="Y25:Y31" si="6">IF(M25&lt;P$30,"&lt;",IF(M25&gt;Q$30,"&gt;","."))</f>
        <v>.</v>
      </c>
      <c r="Z25" s="89" t="str">
        <f t="shared" ref="Z25:Z30" si="7">IF(M25&lt;P$31,"&lt;",IF(M25&gt;Q$31,"&gt;","."))</f>
        <v>.</v>
      </c>
      <c r="AA25" s="89" t="str">
        <f t="shared" ref="AA25:AA31" si="8">IF(M25&lt;P$32,"&lt;",IF(M25&gt;Q$32,"&gt;","."))</f>
        <v>.</v>
      </c>
    </row>
    <row r="26" spans="2:27">
      <c r="B26" s="36" t="s">
        <v>20</v>
      </c>
      <c r="C26" s="97" t="s">
        <v>209</v>
      </c>
      <c r="D26" s="64">
        <f>Extract!Z18</f>
        <v>30.076923076923077</v>
      </c>
      <c r="E26" s="65">
        <f>Extract!Z19</f>
        <v>3.7340153452685421</v>
      </c>
      <c r="F26" s="65">
        <f>Extract!Z23</f>
        <v>0.22762148337595908</v>
      </c>
      <c r="G26" s="66">
        <f t="shared" ref="G26:G31" si="9">RANK(E26,E$25:E$31)</f>
        <v>6</v>
      </c>
      <c r="K26" s="36" t="s">
        <v>20</v>
      </c>
      <c r="L26" s="64" t="s">
        <v>512</v>
      </c>
      <c r="M26" s="65">
        <f t="shared" si="0"/>
        <v>0.22762148337595908</v>
      </c>
      <c r="N26" s="65">
        <f t="shared" ref="N26:N32" si="10">((M26*(1-M26))/D26)^0.5</f>
        <v>7.6454845471469773E-2</v>
      </c>
      <c r="O26" s="75">
        <f t="shared" si="1"/>
        <v>2.0452296111085477</v>
      </c>
      <c r="P26" s="65">
        <f t="shared" ref="P26:P32" si="11">IF((M26-O26*N26)&lt;0,0,M26-O26*N26)</f>
        <v>7.1253769504980857E-2</v>
      </c>
      <c r="Q26" s="75">
        <f t="shared" ref="Q26:Q32" si="12">IF((M26+O26*N26)&gt;1,1,M26+O26*N26)</f>
        <v>0.38398919724693731</v>
      </c>
      <c r="R26" s="88"/>
      <c r="S26" s="83" t="s">
        <v>512</v>
      </c>
      <c r="T26" s="89" t="str">
        <f t="shared" ref="T26:T31" si="13">IF(M26&lt;P$25,"&lt;",IF(M26&gt;Q$25,"&gt;","."))</f>
        <v>&lt;</v>
      </c>
      <c r="U26" s="90"/>
      <c r="V26" s="89" t="str">
        <f t="shared" si="3"/>
        <v>.</v>
      </c>
      <c r="W26" s="89" t="str">
        <f t="shared" si="4"/>
        <v>.</v>
      </c>
      <c r="X26" s="89" t="str">
        <f t="shared" si="5"/>
        <v>.</v>
      </c>
      <c r="Y26" s="89" t="str">
        <f t="shared" si="6"/>
        <v>.</v>
      </c>
      <c r="Z26" s="89" t="str">
        <f t="shared" si="7"/>
        <v>.</v>
      </c>
      <c r="AA26" s="89" t="str">
        <f t="shared" si="8"/>
        <v>.</v>
      </c>
    </row>
    <row r="27" spans="2:27">
      <c r="B27" s="36" t="s">
        <v>1</v>
      </c>
      <c r="C27" s="97" t="s">
        <v>212</v>
      </c>
      <c r="D27" s="64">
        <f>Extract!AO18</f>
        <v>30.111111111111111</v>
      </c>
      <c r="E27" s="65">
        <f>Extract!AO19</f>
        <v>3.6678966789667897</v>
      </c>
      <c r="F27" s="65">
        <f>Extract!AO23</f>
        <v>0.26199261992619927</v>
      </c>
      <c r="G27" s="66">
        <f t="shared" si="9"/>
        <v>7</v>
      </c>
      <c r="K27" s="36" t="s">
        <v>1</v>
      </c>
      <c r="L27" s="64" t="s">
        <v>513</v>
      </c>
      <c r="M27" s="65">
        <f t="shared" si="0"/>
        <v>0.26199261992619927</v>
      </c>
      <c r="N27" s="65">
        <f t="shared" si="10"/>
        <v>8.0133016337105609E-2</v>
      </c>
      <c r="O27" s="75">
        <f t="shared" si="1"/>
        <v>2.0452296111085477</v>
      </c>
      <c r="P27" s="65">
        <f t="shared" si="11"/>
        <v>9.8102202086105872E-2</v>
      </c>
      <c r="Q27" s="75">
        <f t="shared" si="12"/>
        <v>0.42588303776629266</v>
      </c>
      <c r="R27" s="88"/>
      <c r="S27" s="83" t="s">
        <v>513</v>
      </c>
      <c r="T27" s="89" t="str">
        <f t="shared" si="13"/>
        <v>&lt;</v>
      </c>
      <c r="U27" s="89" t="str">
        <f t="shared" si="2"/>
        <v>.</v>
      </c>
      <c r="V27" s="90"/>
      <c r="W27" s="89" t="str">
        <f t="shared" si="4"/>
        <v>.</v>
      </c>
      <c r="X27" s="89" t="str">
        <f t="shared" si="5"/>
        <v>.</v>
      </c>
      <c r="Y27" s="89" t="str">
        <f t="shared" si="6"/>
        <v>.</v>
      </c>
      <c r="Z27" s="89" t="str">
        <f t="shared" si="7"/>
        <v>.</v>
      </c>
      <c r="AA27" s="89" t="str">
        <f t="shared" si="8"/>
        <v>.</v>
      </c>
    </row>
    <row r="28" spans="2:27">
      <c r="B28" s="36" t="s">
        <v>22</v>
      </c>
      <c r="C28" s="97" t="s">
        <v>222</v>
      </c>
      <c r="D28" s="64">
        <f>Extract!AY18</f>
        <v>28.727272727272727</v>
      </c>
      <c r="E28" s="65">
        <f>Extract!AY19</f>
        <v>3.8449367088607596</v>
      </c>
      <c r="F28" s="65">
        <f>Extract!AY23</f>
        <v>0.30379746835443039</v>
      </c>
      <c r="G28" s="66">
        <f t="shared" si="9"/>
        <v>5</v>
      </c>
      <c r="K28" s="36" t="s">
        <v>22</v>
      </c>
      <c r="L28" s="64" t="s">
        <v>514</v>
      </c>
      <c r="M28" s="65">
        <f t="shared" si="0"/>
        <v>0.30379746835443039</v>
      </c>
      <c r="N28" s="65">
        <f t="shared" si="10"/>
        <v>8.580501579299403E-2</v>
      </c>
      <c r="O28" s="75">
        <f t="shared" si="1"/>
        <v>2.0518304929706748</v>
      </c>
      <c r="P28" s="65">
        <f t="shared" si="11"/>
        <v>0.1277401205005349</v>
      </c>
      <c r="Q28" s="75">
        <f t="shared" si="12"/>
        <v>0.47985481620832587</v>
      </c>
      <c r="R28" s="88"/>
      <c r="S28" s="83" t="s">
        <v>514</v>
      </c>
      <c r="T28" s="89" t="str">
        <f t="shared" si="13"/>
        <v>.</v>
      </c>
      <c r="U28" s="89" t="str">
        <f t="shared" si="2"/>
        <v>.</v>
      </c>
      <c r="V28" s="89" t="str">
        <f t="shared" si="3"/>
        <v>.</v>
      </c>
      <c r="W28" s="90"/>
      <c r="X28" s="89" t="str">
        <f t="shared" si="5"/>
        <v>.</v>
      </c>
      <c r="Y28" s="89" t="str">
        <f t="shared" si="6"/>
        <v>.</v>
      </c>
      <c r="Z28" s="89" t="str">
        <f t="shared" si="7"/>
        <v>.</v>
      </c>
      <c r="AA28" s="89" t="str">
        <f t="shared" si="8"/>
        <v>.</v>
      </c>
    </row>
    <row r="29" spans="2:27">
      <c r="B29" s="36" t="s">
        <v>13</v>
      </c>
      <c r="C29" s="97" t="s">
        <v>223</v>
      </c>
      <c r="D29" s="64">
        <f>Extract!BK18</f>
        <v>27.25</v>
      </c>
      <c r="E29" s="65">
        <f>Extract!BK19</f>
        <v>4.0091743119266052</v>
      </c>
      <c r="F29" s="65">
        <f>Extract!BK23</f>
        <v>0.35168195718654433</v>
      </c>
      <c r="G29" s="66">
        <f t="shared" si="9"/>
        <v>3</v>
      </c>
      <c r="K29" s="36" t="s">
        <v>13</v>
      </c>
      <c r="L29" s="64" t="s">
        <v>515</v>
      </c>
      <c r="M29" s="65">
        <f t="shared" si="0"/>
        <v>0.35168195718654433</v>
      </c>
      <c r="N29" s="65">
        <f t="shared" si="10"/>
        <v>9.1471509210703891E-2</v>
      </c>
      <c r="O29" s="75">
        <f t="shared" si="1"/>
        <v>2.0555294184806892</v>
      </c>
      <c r="P29" s="65">
        <f t="shared" si="11"/>
        <v>0.16365957905111517</v>
      </c>
      <c r="Q29" s="75">
        <f t="shared" si="12"/>
        <v>0.53970433532197348</v>
      </c>
      <c r="R29" s="88"/>
      <c r="S29" s="83" t="s">
        <v>515</v>
      </c>
      <c r="T29" s="89" t="str">
        <f t="shared" si="13"/>
        <v>.</v>
      </c>
      <c r="U29" s="89" t="str">
        <f t="shared" si="2"/>
        <v>.</v>
      </c>
      <c r="V29" s="89" t="str">
        <f t="shared" si="3"/>
        <v>.</v>
      </c>
      <c r="W29" s="89" t="str">
        <f t="shared" si="4"/>
        <v>.</v>
      </c>
      <c r="X29" s="90"/>
      <c r="Y29" s="89" t="str">
        <f t="shared" si="6"/>
        <v>.</v>
      </c>
      <c r="Z29" s="89" t="str">
        <f t="shared" si="7"/>
        <v>.</v>
      </c>
      <c r="AA29" s="89" t="str">
        <f t="shared" si="8"/>
        <v>.</v>
      </c>
    </row>
    <row r="30" spans="2:27">
      <c r="B30" s="36" t="s">
        <v>35</v>
      </c>
      <c r="C30" s="97" t="s">
        <v>227</v>
      </c>
      <c r="D30" s="64">
        <f>Extract!BX18</f>
        <v>29.111111111111111</v>
      </c>
      <c r="E30" s="65">
        <f>Extract!BX19</f>
        <v>3.9656488549618323</v>
      </c>
      <c r="F30" s="65">
        <f>Extract!BX23</f>
        <v>0.33969465648854963</v>
      </c>
      <c r="G30" s="66">
        <f t="shared" si="9"/>
        <v>4</v>
      </c>
      <c r="K30" s="36" t="s">
        <v>35</v>
      </c>
      <c r="L30" s="64" t="s">
        <v>516</v>
      </c>
      <c r="M30" s="65">
        <f t="shared" si="0"/>
        <v>0.33969465648854963</v>
      </c>
      <c r="N30" s="65">
        <f t="shared" si="10"/>
        <v>8.7778341839477136E-2</v>
      </c>
      <c r="O30" s="75">
        <f t="shared" si="1"/>
        <v>2.0484071146628864</v>
      </c>
      <c r="P30" s="65">
        <f t="shared" si="11"/>
        <v>0.15988887655125375</v>
      </c>
      <c r="Q30" s="75">
        <f t="shared" si="12"/>
        <v>0.51950043642584554</v>
      </c>
      <c r="R30" s="88"/>
      <c r="S30" s="83" t="s">
        <v>516</v>
      </c>
      <c r="T30" s="89" t="str">
        <f t="shared" si="13"/>
        <v>.</v>
      </c>
      <c r="U30" s="89" t="str">
        <f t="shared" si="2"/>
        <v>.</v>
      </c>
      <c r="V30" s="89" t="str">
        <f t="shared" si="3"/>
        <v>.</v>
      </c>
      <c r="W30" s="89" t="str">
        <f t="shared" si="4"/>
        <v>.</v>
      </c>
      <c r="X30" s="89" t="str">
        <f t="shared" si="5"/>
        <v>.</v>
      </c>
      <c r="Y30" s="90"/>
      <c r="Z30" s="89" t="str">
        <f t="shared" si="7"/>
        <v>.</v>
      </c>
      <c r="AA30" s="89" t="str">
        <f t="shared" si="8"/>
        <v>.</v>
      </c>
    </row>
    <row r="31" spans="2:27">
      <c r="B31" s="37" t="s">
        <v>28</v>
      </c>
      <c r="C31" s="98" t="s">
        <v>234</v>
      </c>
      <c r="D31" s="67">
        <f>Extract!CH18</f>
        <v>28.583333333333332</v>
      </c>
      <c r="E31" s="68">
        <f>Extract!CH19</f>
        <v>4.0408163265306118</v>
      </c>
      <c r="F31" s="68">
        <f>Extract!CH23</f>
        <v>0.36151603498542273</v>
      </c>
      <c r="G31" s="69">
        <f t="shared" si="9"/>
        <v>2</v>
      </c>
      <c r="K31" s="37" t="s">
        <v>28</v>
      </c>
      <c r="L31" s="67" t="s">
        <v>517</v>
      </c>
      <c r="M31" s="68">
        <f t="shared" si="0"/>
        <v>0.36151603498542273</v>
      </c>
      <c r="N31" s="68">
        <f t="shared" si="10"/>
        <v>8.9863295873272298E-2</v>
      </c>
      <c r="O31" s="76">
        <f t="shared" si="1"/>
        <v>2.0518304929706748</v>
      </c>
      <c r="P31" s="68">
        <f t="shared" si="11"/>
        <v>0.17713178431379684</v>
      </c>
      <c r="Q31" s="76">
        <f t="shared" si="12"/>
        <v>0.54590028565704862</v>
      </c>
      <c r="R31" s="88"/>
      <c r="S31" s="83" t="s">
        <v>517</v>
      </c>
      <c r="T31" s="89" t="str">
        <f t="shared" si="13"/>
        <v>.</v>
      </c>
      <c r="U31" s="89" t="str">
        <f t="shared" si="2"/>
        <v>.</v>
      </c>
      <c r="V31" s="89" t="str">
        <f t="shared" si="3"/>
        <v>.</v>
      </c>
      <c r="W31" s="89" t="str">
        <f t="shared" si="4"/>
        <v>.</v>
      </c>
      <c r="X31" s="89" t="str">
        <f t="shared" si="5"/>
        <v>.</v>
      </c>
      <c r="Y31" s="89" t="str">
        <f t="shared" si="6"/>
        <v>.</v>
      </c>
      <c r="Z31" s="90"/>
      <c r="AA31" s="89" t="str">
        <f t="shared" si="8"/>
        <v>.</v>
      </c>
    </row>
    <row r="32" spans="2:27">
      <c r="B32" s="70" t="s">
        <v>494</v>
      </c>
      <c r="C32" s="99" t="s">
        <v>495</v>
      </c>
      <c r="D32" s="67">
        <f>AVERAGE(D24:D31)</f>
        <v>29.716228216228217</v>
      </c>
      <c r="E32" s="68">
        <f>Extract!I19</f>
        <v>3.8724969350224767</v>
      </c>
      <c r="F32" s="68">
        <f>Extract!I23</f>
        <v>0.33347493627867458</v>
      </c>
      <c r="G32" s="76"/>
      <c r="K32" s="70" t="s">
        <v>494</v>
      </c>
      <c r="L32" s="67" t="s">
        <v>518</v>
      </c>
      <c r="M32" s="68">
        <f t="shared" si="0"/>
        <v>0.33347493627867458</v>
      </c>
      <c r="N32" s="68">
        <f t="shared" si="10"/>
        <v>8.6485439979574877E-2</v>
      </c>
      <c r="O32" s="76">
        <f t="shared" si="1"/>
        <v>2.0484071146628864</v>
      </c>
      <c r="P32" s="68">
        <f t="shared" si="11"/>
        <v>0.15631754570976336</v>
      </c>
      <c r="Q32" s="76">
        <f t="shared" si="12"/>
        <v>0.51063232684758586</v>
      </c>
      <c r="R32" s="88"/>
      <c r="S32" s="47" t="s">
        <v>518</v>
      </c>
      <c r="T32" s="89" t="str">
        <f>IF(M32&lt;P$25,"&lt;",IF(M32&gt;Q$25,"&gt;","."))</f>
        <v>.</v>
      </c>
      <c r="U32" s="89" t="str">
        <f>IF(M32&lt;P$26,"&lt;",IF(M32&gt;Q$26,"&gt;","."))</f>
        <v>.</v>
      </c>
      <c r="V32" s="89" t="str">
        <f>IF(M32&lt;P$27,"&lt;",IF(M32&gt;$Q$27,"&gt;","."))</f>
        <v>.</v>
      </c>
      <c r="W32" s="89" t="str">
        <f>IF(M32&lt;P$28,"&lt;",IF(M32&gt;Q$28,"&gt;","."))</f>
        <v>.</v>
      </c>
      <c r="X32" s="89" t="str">
        <f>IF(M32&lt;P$29,"&lt;",IF(M32&gt;Q$29,"&gt;","."))</f>
        <v>.</v>
      </c>
      <c r="Y32" s="89" t="str">
        <f>IF(M32&lt;P$30,"&lt;",IF(M32&gt;Q$30,"&gt;","."))</f>
        <v>.</v>
      </c>
      <c r="Z32" s="89" t="str">
        <f>IF(M32&lt;P$31,"&lt;",IF(M32&gt;Q$31,"&gt;","."))</f>
        <v>.</v>
      </c>
      <c r="AA32" s="90"/>
    </row>
    <row r="33" spans="2:17">
      <c r="K33" s="83"/>
      <c r="L33" s="86"/>
      <c r="M33" s="87"/>
      <c r="N33" s="87"/>
      <c r="O33" s="87"/>
      <c r="P33" s="87"/>
      <c r="Q33" s="88"/>
    </row>
    <row r="34" spans="2:17" ht="18.75">
      <c r="B34" s="12" t="s">
        <v>503</v>
      </c>
      <c r="G34" s="91" t="s">
        <v>505</v>
      </c>
    </row>
    <row r="35" spans="2:17">
      <c r="B35" s="38" t="s">
        <v>0</v>
      </c>
      <c r="C35" s="39"/>
      <c r="D35" s="32" t="s">
        <v>491</v>
      </c>
      <c r="E35" s="33" t="s">
        <v>389</v>
      </c>
      <c r="F35" s="33" t="s">
        <v>392</v>
      </c>
      <c r="G35" s="34" t="s">
        <v>522</v>
      </c>
    </row>
    <row r="36" spans="2:17">
      <c r="B36" s="40"/>
      <c r="C36" s="92" t="s">
        <v>205</v>
      </c>
      <c r="D36" s="93" t="s">
        <v>492</v>
      </c>
      <c r="E36" s="94" t="s">
        <v>390</v>
      </c>
      <c r="F36" s="94" t="s">
        <v>393</v>
      </c>
      <c r="G36" s="95" t="s">
        <v>502</v>
      </c>
    </row>
    <row r="37" spans="2:17">
      <c r="B37" s="35" t="s">
        <v>8</v>
      </c>
      <c r="C37" s="96" t="s">
        <v>206</v>
      </c>
      <c r="D37" s="77">
        <f>Extract!L22</f>
        <v>0</v>
      </c>
      <c r="E37" s="62">
        <f>Extract!L20</f>
        <v>0.97622896926236702</v>
      </c>
      <c r="F37" s="62">
        <f>Extract!L21</f>
        <v>0.2353125202782253</v>
      </c>
      <c r="G37" s="61">
        <f>RANK(E37,E$37:E$43,1)</f>
        <v>5</v>
      </c>
    </row>
    <row r="38" spans="2:17">
      <c r="B38" s="36" t="s">
        <v>20</v>
      </c>
      <c r="C38" s="97" t="s">
        <v>209</v>
      </c>
      <c r="D38" s="78">
        <f>Extract!Z22</f>
        <v>0</v>
      </c>
      <c r="E38" s="65">
        <f>Extract!Z20</f>
        <v>0.94507847443524096</v>
      </c>
      <c r="F38" s="65">
        <f>Extract!Z21</f>
        <v>0.25309978322204058</v>
      </c>
      <c r="G38" s="66">
        <f t="shared" ref="G38:G43" si="14">RANK(E38,E$37:E$43,1)</f>
        <v>4</v>
      </c>
    </row>
    <row r="39" spans="2:17">
      <c r="B39" s="36" t="s">
        <v>1</v>
      </c>
      <c r="C39" s="97" t="s">
        <v>212</v>
      </c>
      <c r="D39" s="78">
        <f>Extract!AO22</f>
        <v>0</v>
      </c>
      <c r="E39" s="65">
        <f>Extract!AO20</f>
        <v>1.0785976854522747</v>
      </c>
      <c r="F39" s="65">
        <f>Extract!AO21</f>
        <v>0.29406435891103266</v>
      </c>
      <c r="G39" s="66">
        <f t="shared" si="14"/>
        <v>7</v>
      </c>
    </row>
    <row r="40" spans="2:17">
      <c r="B40" s="36" t="s">
        <v>22</v>
      </c>
      <c r="C40" s="97" t="s">
        <v>222</v>
      </c>
      <c r="D40" s="78">
        <f>Extract!AY22</f>
        <v>0</v>
      </c>
      <c r="E40" s="65">
        <f>Extract!AY20</f>
        <v>1.0318759288254817</v>
      </c>
      <c r="F40" s="65">
        <f>Extract!AY21</f>
        <v>0.26837266955461087</v>
      </c>
      <c r="G40" s="66">
        <f t="shared" si="14"/>
        <v>6</v>
      </c>
    </row>
    <row r="41" spans="2:17">
      <c r="B41" s="36" t="s">
        <v>13</v>
      </c>
      <c r="C41" s="97" t="s">
        <v>223</v>
      </c>
      <c r="D41" s="78">
        <f>Extract!BK22</f>
        <v>0</v>
      </c>
      <c r="E41" s="65">
        <f>Extract!BK20</f>
        <v>0.92174227707660772</v>
      </c>
      <c r="F41" s="65">
        <f>Extract!BK21</f>
        <v>0.22990825675366189</v>
      </c>
      <c r="G41" s="66">
        <f t="shared" si="14"/>
        <v>2</v>
      </c>
    </row>
    <row r="42" spans="2:17">
      <c r="B42" s="36" t="s">
        <v>35</v>
      </c>
      <c r="C42" s="97" t="s">
        <v>227</v>
      </c>
      <c r="D42" s="78">
        <f>Extract!BX22</f>
        <v>0</v>
      </c>
      <c r="E42" s="65">
        <f>Extract!BX20</f>
        <v>0.94421172639970663</v>
      </c>
      <c r="F42" s="65">
        <f>Extract!BX21</f>
        <v>0.23809766344246691</v>
      </c>
      <c r="G42" s="66">
        <f t="shared" si="14"/>
        <v>3</v>
      </c>
    </row>
    <row r="43" spans="2:17">
      <c r="B43" s="37" t="s">
        <v>28</v>
      </c>
      <c r="C43" s="98" t="s">
        <v>234</v>
      </c>
      <c r="D43" s="79">
        <f>Extract!CH22</f>
        <v>0</v>
      </c>
      <c r="E43" s="68">
        <f>Extract!CH20</f>
        <v>0.91675210356005632</v>
      </c>
      <c r="F43" s="68">
        <f>Extract!CH21</f>
        <v>0.22687299532546851</v>
      </c>
      <c r="G43" s="69">
        <f t="shared" si="14"/>
        <v>1</v>
      </c>
    </row>
    <row r="44" spans="2:17">
      <c r="B44" s="70" t="s">
        <v>494</v>
      </c>
      <c r="C44" s="99" t="s">
        <v>495</v>
      </c>
      <c r="D44" s="79">
        <f>SUM(D37:D43)</f>
        <v>0</v>
      </c>
      <c r="E44" s="68">
        <f>AVERAGE(E36:E43)</f>
        <v>0.97349816643024789</v>
      </c>
      <c r="F44" s="68">
        <f>AVERAGE(F36:F43)</f>
        <v>0.24938974964107238</v>
      </c>
      <c r="G44" s="76"/>
    </row>
    <row r="46" spans="2:17">
      <c r="B46" s="108" t="s">
        <v>534</v>
      </c>
      <c r="G46" s="103" t="s">
        <v>535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95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topLeftCell="A7" workbookViewId="0">
      <selection activeCell="B20" sqref="B20:B31"/>
    </sheetView>
  </sheetViews>
  <sheetFormatPr baseColWidth="10" defaultRowHeight="15"/>
  <cols>
    <col min="1" max="1" width="4.42578125" customWidth="1"/>
    <col min="2" max="2" width="94.140625" customWidth="1"/>
    <col min="3" max="3" width="8.7109375" customWidth="1"/>
    <col min="4" max="5" width="5.7109375" customWidth="1"/>
    <col min="6" max="6" width="3.42578125" customWidth="1"/>
    <col min="7" max="7" width="7.7109375" customWidth="1"/>
    <col min="8" max="9" width="5.7109375" customWidth="1"/>
    <col min="10" max="16" width="7.7109375" customWidth="1"/>
  </cols>
  <sheetData>
    <row r="1" spans="1:10" ht="18.75">
      <c r="A1" s="12" t="s">
        <v>545</v>
      </c>
      <c r="B1" s="12" t="str">
        <f>CONCATENATE("Worship at ",Cover!B4)</f>
        <v>Worship at Sample Parish</v>
      </c>
      <c r="F1" s="102"/>
      <c r="I1" s="102"/>
    </row>
    <row r="2" spans="1:10">
      <c r="C2" s="112" t="s">
        <v>543</v>
      </c>
      <c r="D2" s="113"/>
      <c r="E2" s="113"/>
      <c r="F2" s="111"/>
      <c r="G2" s="112" t="s">
        <v>503</v>
      </c>
      <c r="H2" s="113"/>
      <c r="I2" s="113"/>
      <c r="J2" s="82"/>
    </row>
    <row r="3" spans="1:10">
      <c r="B3" s="1" t="s">
        <v>520</v>
      </c>
      <c r="C3" s="111" t="s">
        <v>523</v>
      </c>
      <c r="D3" s="111" t="s">
        <v>493</v>
      </c>
      <c r="E3" s="111" t="s">
        <v>539</v>
      </c>
      <c r="G3" s="113" t="s">
        <v>538</v>
      </c>
      <c r="H3" s="111" t="s">
        <v>493</v>
      </c>
      <c r="I3" s="111" t="s">
        <v>539</v>
      </c>
    </row>
    <row r="4" spans="1:10">
      <c r="A4">
        <v>1</v>
      </c>
      <c r="B4" s="6" t="s">
        <v>561</v>
      </c>
      <c r="C4" s="71">
        <f>Extract!L7</f>
        <v>4.5714285714285712</v>
      </c>
      <c r="D4" s="114">
        <f>Extract!L8</f>
        <v>1</v>
      </c>
      <c r="E4" s="2">
        <f t="shared" ref="E4:E16" si="0">RANK(C4,C$4:C$16)</f>
        <v>1</v>
      </c>
      <c r="G4" s="115">
        <f>Extract!L9</f>
        <v>0.65465367070797675</v>
      </c>
      <c r="H4" s="114">
        <f>Extract!L10</f>
        <v>1.2E-2</v>
      </c>
      <c r="I4" s="2">
        <f t="shared" ref="I4:I16" si="1">RANK(G4,G$4:G$16,1)</f>
        <v>1</v>
      </c>
    </row>
    <row r="5" spans="1:10">
      <c r="A5">
        <v>2</v>
      </c>
      <c r="B5" s="6" t="s">
        <v>38</v>
      </c>
      <c r="C5" s="71">
        <f>Extract!M7</f>
        <v>4.2647058823529411</v>
      </c>
      <c r="D5" s="114">
        <f>Extract!M8</f>
        <v>0.83299999999999996</v>
      </c>
      <c r="E5" s="2">
        <f t="shared" si="0"/>
        <v>6</v>
      </c>
      <c r="G5" s="115">
        <f>Extract!M9</f>
        <v>0.66555165222733192</v>
      </c>
      <c r="H5" s="114">
        <f>Extract!M10</f>
        <v>2.5000000000000001E-2</v>
      </c>
      <c r="I5" s="2">
        <f t="shared" si="1"/>
        <v>2</v>
      </c>
    </row>
    <row r="6" spans="1:10">
      <c r="A6">
        <v>3</v>
      </c>
      <c r="B6" s="10" t="s">
        <v>143</v>
      </c>
      <c r="C6" s="71">
        <f>Extract!N7</f>
        <v>4.0606060606060606</v>
      </c>
      <c r="D6" s="114">
        <f>Extract!N8</f>
        <v>0.61499999999999999</v>
      </c>
      <c r="E6" s="2">
        <f t="shared" si="0"/>
        <v>8</v>
      </c>
      <c r="G6" s="115">
        <f>Extract!N9</f>
        <v>1.0289373747765804</v>
      </c>
      <c r="H6" s="114">
        <f>Extract!N10</f>
        <v>0.75600000000000001</v>
      </c>
      <c r="I6" s="2">
        <f t="shared" si="1"/>
        <v>9</v>
      </c>
    </row>
    <row r="7" spans="1:10">
      <c r="A7">
        <v>4</v>
      </c>
      <c r="B7" s="6" t="s">
        <v>9</v>
      </c>
      <c r="C7" s="71">
        <f>Extract!O7</f>
        <v>3.8285714285714287</v>
      </c>
      <c r="D7" s="114">
        <f>Extract!O8</f>
        <v>0.33300000000000002</v>
      </c>
      <c r="E7" s="2">
        <f t="shared" si="0"/>
        <v>12</v>
      </c>
      <c r="G7" s="115">
        <f>Extract!O9</f>
        <v>0.92309308324574357</v>
      </c>
      <c r="H7" s="114">
        <f>Extract!O10</f>
        <v>0.52500000000000002</v>
      </c>
      <c r="I7" s="2">
        <f t="shared" si="1"/>
        <v>7</v>
      </c>
    </row>
    <row r="8" spans="1:10">
      <c r="A8">
        <v>5</v>
      </c>
      <c r="B8" s="6" t="s">
        <v>10</v>
      </c>
      <c r="C8" s="71">
        <f>Extract!P7</f>
        <v>4.1428571428571432</v>
      </c>
      <c r="D8" s="114">
        <f>Extract!P8</f>
        <v>0.74299999999999999</v>
      </c>
      <c r="E8" s="2">
        <f t="shared" si="0"/>
        <v>7</v>
      </c>
      <c r="G8" s="115">
        <f>Extract!P9</f>
        <v>1.061155229063151</v>
      </c>
      <c r="H8" s="114">
        <f>Extract!P10</f>
        <v>0.80700000000000005</v>
      </c>
      <c r="I8" s="2">
        <f t="shared" si="1"/>
        <v>10</v>
      </c>
    </row>
    <row r="9" spans="1:10">
      <c r="A9">
        <v>6</v>
      </c>
      <c r="B9" s="6" t="s">
        <v>39</v>
      </c>
      <c r="C9" s="71">
        <f>Extract!Q7</f>
        <v>4.5142857142857142</v>
      </c>
      <c r="D9" s="114">
        <f>Extract!Q8</f>
        <v>0.96099999999999997</v>
      </c>
      <c r="E9" s="2">
        <f t="shared" si="0"/>
        <v>3</v>
      </c>
      <c r="G9" s="115">
        <f>Extract!Q9</f>
        <v>0.85307156349099722</v>
      </c>
      <c r="H9" s="114">
        <f>Extract!Q10</f>
        <v>0.39700000000000002</v>
      </c>
      <c r="I9" s="2">
        <f t="shared" si="1"/>
        <v>6</v>
      </c>
    </row>
    <row r="10" spans="1:10">
      <c r="A10">
        <v>7</v>
      </c>
      <c r="B10" s="6" t="s">
        <v>40</v>
      </c>
      <c r="C10" s="71">
        <f>Extract!R7</f>
        <v>4.2857142857142856</v>
      </c>
      <c r="D10" s="114">
        <f>Extract!R8</f>
        <v>0.85799999999999998</v>
      </c>
      <c r="E10" s="2">
        <f t="shared" si="0"/>
        <v>5</v>
      </c>
      <c r="G10" s="115">
        <f>Extract!R9</f>
        <v>0.78857386432457766</v>
      </c>
      <c r="H10" s="114">
        <f>Extract!R10</f>
        <v>0.217</v>
      </c>
      <c r="I10" s="2">
        <f t="shared" si="1"/>
        <v>4</v>
      </c>
    </row>
    <row r="11" spans="1:10">
      <c r="A11">
        <v>8</v>
      </c>
      <c r="B11" s="10" t="s">
        <v>11</v>
      </c>
      <c r="C11" s="71">
        <f>Extract!S7</f>
        <v>4.4857142857142858</v>
      </c>
      <c r="D11" s="114">
        <f>Extract!S8</f>
        <v>0.94799999999999995</v>
      </c>
      <c r="E11" s="2">
        <f t="shared" si="0"/>
        <v>4</v>
      </c>
      <c r="G11" s="115">
        <f>Extract!S9</f>
        <v>0.81786769286065442</v>
      </c>
      <c r="H11" s="114">
        <f>Extract!S10</f>
        <v>0.28199999999999997</v>
      </c>
      <c r="I11" s="2">
        <f t="shared" si="1"/>
        <v>5</v>
      </c>
    </row>
    <row r="12" spans="1:10">
      <c r="A12">
        <v>9</v>
      </c>
      <c r="B12" s="6" t="s">
        <v>12</v>
      </c>
      <c r="C12" s="71">
        <f>Extract!T7</f>
        <v>3.9375</v>
      </c>
      <c r="D12" s="114">
        <f>Extract!T8</f>
        <v>0.46100000000000002</v>
      </c>
      <c r="E12" s="2">
        <f t="shared" si="0"/>
        <v>10</v>
      </c>
      <c r="G12" s="115">
        <f>Extract!T9</f>
        <v>1.1053389496206072</v>
      </c>
      <c r="H12" s="114">
        <f>Extract!T10</f>
        <v>0.92300000000000004</v>
      </c>
      <c r="I12" s="2">
        <f t="shared" si="1"/>
        <v>11</v>
      </c>
    </row>
    <row r="13" spans="1:10">
      <c r="A13">
        <v>10</v>
      </c>
      <c r="B13" s="6" t="s">
        <v>41</v>
      </c>
      <c r="C13" s="71">
        <f>Extract!U7</f>
        <v>3.342857142857143</v>
      </c>
      <c r="D13" s="114">
        <f>Extract!U8</f>
        <v>7.5999999999999998E-2</v>
      </c>
      <c r="E13" s="2">
        <f t="shared" si="0"/>
        <v>13</v>
      </c>
      <c r="G13" s="115">
        <f>Extract!U9</f>
        <v>1.1361145639947623</v>
      </c>
      <c r="H13" s="114">
        <f>Extract!U10</f>
        <v>0.97399999999999998</v>
      </c>
      <c r="I13" s="2">
        <f t="shared" si="1"/>
        <v>12</v>
      </c>
    </row>
    <row r="14" spans="1:10">
      <c r="A14">
        <v>11</v>
      </c>
      <c r="B14" s="6" t="s">
        <v>42</v>
      </c>
      <c r="C14" s="71">
        <f>Extract!V7</f>
        <v>4.5428571428571427</v>
      </c>
      <c r="D14" s="114">
        <f>Extract!V8</f>
        <v>0.97399999999999998</v>
      </c>
      <c r="E14" s="2">
        <f t="shared" si="0"/>
        <v>2</v>
      </c>
      <c r="G14" s="115">
        <f>Extract!V9</f>
        <v>0.70054000779470771</v>
      </c>
      <c r="H14" s="114">
        <f>Extract!V10</f>
        <v>8.8999999999999996E-2</v>
      </c>
      <c r="I14" s="2">
        <f t="shared" si="1"/>
        <v>3</v>
      </c>
    </row>
    <row r="15" spans="1:10">
      <c r="A15">
        <v>12</v>
      </c>
      <c r="B15" s="6" t="s">
        <v>146</v>
      </c>
      <c r="C15" s="71">
        <f>Extract!W7</f>
        <v>4</v>
      </c>
      <c r="D15" s="114">
        <f>Extract!W8</f>
        <v>0.52500000000000002</v>
      </c>
      <c r="E15" s="2">
        <f t="shared" si="0"/>
        <v>9</v>
      </c>
      <c r="G15" s="115">
        <f>Extract!W9</f>
        <v>0.9847319278346619</v>
      </c>
      <c r="H15" s="114">
        <f>Extract!W10</f>
        <v>0.71699999999999997</v>
      </c>
      <c r="I15" s="2">
        <f t="shared" si="1"/>
        <v>8</v>
      </c>
    </row>
    <row r="16" spans="1:10">
      <c r="A16">
        <v>13</v>
      </c>
      <c r="B16" s="10" t="s">
        <v>60</v>
      </c>
      <c r="C16" s="71">
        <f>Extract!X7</f>
        <v>3.903225806451613</v>
      </c>
      <c r="D16" s="114">
        <f>Extract!X8</f>
        <v>0.41</v>
      </c>
      <c r="E16" s="2">
        <f t="shared" si="0"/>
        <v>11</v>
      </c>
      <c r="G16" s="115">
        <f>Extract!X9</f>
        <v>1.1648988141945322</v>
      </c>
      <c r="H16" s="114">
        <f>Extract!X10</f>
        <v>0.98699999999999999</v>
      </c>
      <c r="I16" s="2">
        <f t="shared" si="1"/>
        <v>13</v>
      </c>
    </row>
    <row r="19" spans="1:8">
      <c r="B19" s="1" t="s">
        <v>521</v>
      </c>
    </row>
    <row r="20" spans="1:8" s="100" customFormat="1">
      <c r="A20" s="101">
        <v>1</v>
      </c>
      <c r="H20" s="104"/>
    </row>
    <row r="21" spans="1:8" s="100" customFormat="1">
      <c r="A21" s="101">
        <v>2</v>
      </c>
      <c r="H21" s="104"/>
    </row>
    <row r="22" spans="1:8" s="100" customFormat="1">
      <c r="A22" s="101">
        <v>3</v>
      </c>
      <c r="H22" s="104"/>
    </row>
    <row r="23" spans="1:8" s="100" customFormat="1">
      <c r="A23" s="101">
        <v>4</v>
      </c>
      <c r="H23" s="104"/>
    </row>
    <row r="24" spans="1:8" s="100" customFormat="1">
      <c r="A24" s="101">
        <v>5</v>
      </c>
      <c r="H24" s="104"/>
    </row>
    <row r="25" spans="1:8" s="100" customFormat="1">
      <c r="A25" s="101">
        <v>6</v>
      </c>
      <c r="H25" s="104"/>
    </row>
    <row r="26" spans="1:8" s="100" customFormat="1">
      <c r="A26" s="101">
        <v>7</v>
      </c>
      <c r="H26" s="104"/>
    </row>
    <row r="27" spans="1:8" s="100" customFormat="1">
      <c r="A27" s="101">
        <v>8</v>
      </c>
      <c r="H27" s="104"/>
    </row>
    <row r="28" spans="1:8" s="100" customFormat="1">
      <c r="A28" s="101">
        <v>9</v>
      </c>
      <c r="H28" s="104"/>
    </row>
    <row r="29" spans="1:8" s="100" customFormat="1">
      <c r="A29" s="101">
        <v>10</v>
      </c>
      <c r="H29" s="104"/>
    </row>
    <row r="30" spans="1:8" s="100" customFormat="1">
      <c r="A30" s="101">
        <v>11</v>
      </c>
      <c r="H30" s="104"/>
    </row>
    <row r="31" spans="1:8" s="100" customFormat="1">
      <c r="A31" s="101">
        <v>12</v>
      </c>
      <c r="H31" s="104"/>
    </row>
    <row r="32" spans="1:8" s="100" customFormat="1">
      <c r="H32" s="104"/>
    </row>
    <row r="33" spans="8:8" s="100" customFormat="1">
      <c r="H33" s="104"/>
    </row>
    <row r="34" spans="8:8" s="100" customFormat="1">
      <c r="H34" s="104"/>
    </row>
    <row r="35" spans="8:8" s="100" customFormat="1">
      <c r="H35" s="104"/>
    </row>
    <row r="36" spans="8:8" s="100" customFormat="1">
      <c r="H36" s="104"/>
    </row>
  </sheetData>
  <conditionalFormatting sqref="E4:E16 I4:I16">
    <cfRule type="iconSet" priority="13">
      <iconSet showValue="0" reverse="1">
        <cfvo type="percent" val="0"/>
        <cfvo type="percent" val="33"/>
        <cfvo type="percent" val="67"/>
      </iconSet>
    </cfRule>
  </conditionalFormatting>
  <conditionalFormatting sqref="D4:D16">
    <cfRule type="iconSet" priority="9">
      <iconSet iconSet="3Symbols2" showValue="0">
        <cfvo type="percent" val="0"/>
        <cfvo type="percent" val="33"/>
        <cfvo type="percent" val="67"/>
      </iconSet>
    </cfRule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E4:E16">
    <cfRule type="iconSet" priority="7">
      <iconSet iconSet="3Symbols2" showValue="0" reverse="1">
        <cfvo type="percent" val="0"/>
        <cfvo type="percent" val="33"/>
        <cfvo type="percent" val="67"/>
      </iconSet>
    </cfRule>
  </conditionalFormatting>
  <conditionalFormatting sqref="H4:H16">
    <cfRule type="iconSet" priority="1">
      <iconSet iconSet="3Symbols2" showValue="0" reverse="1">
        <cfvo type="percent" val="0"/>
        <cfvo type="percent" val="33"/>
        <cfvo type="percent" val="67"/>
      </iconSet>
    </cfRule>
    <cfRule type="iconSet" priority="3">
      <iconSet reverse="1">
        <cfvo type="percent" val="0"/>
        <cfvo type="percent" val="33"/>
        <cfvo type="percent" val="67"/>
      </iconSet>
    </cfRule>
    <cfRule type="iconSet" priority="5">
      <iconSet iconSet="3Symbols2" showValue="0">
        <cfvo type="percent" val="0"/>
        <cfvo type="percent" val="33"/>
        <cfvo type="percent" val="67"/>
      </iconSet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I4:I16">
    <cfRule type="iconSet" priority="4">
      <iconSet iconSet="3Symbols2" showValue="0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topLeftCell="A13" workbookViewId="0">
      <selection activeCell="A26" sqref="A26:A31"/>
    </sheetView>
  </sheetViews>
  <sheetFormatPr baseColWidth="10" defaultRowHeight="15"/>
  <cols>
    <col min="1" max="1" width="4.140625" customWidth="1"/>
    <col min="2" max="2" width="93.42578125" customWidth="1"/>
    <col min="3" max="3" width="7.7109375" customWidth="1"/>
    <col min="4" max="5" width="5.7109375" customWidth="1"/>
    <col min="6" max="6" width="3.85546875" customWidth="1"/>
    <col min="7" max="7" width="7.7109375" customWidth="1"/>
    <col min="8" max="9" width="5.7109375" customWidth="1"/>
  </cols>
  <sheetData>
    <row r="1" spans="1:9" ht="18.75">
      <c r="A1" s="12" t="s">
        <v>544</v>
      </c>
      <c r="B1" s="12" t="str">
        <f>CONCATENATE("Community at ",Cover!B4)</f>
        <v>Community at Sample Parish</v>
      </c>
      <c r="H1" s="102"/>
      <c r="I1" s="102"/>
    </row>
    <row r="2" spans="1:9">
      <c r="C2" s="112" t="s">
        <v>543</v>
      </c>
      <c r="D2" s="113"/>
      <c r="E2" s="113"/>
      <c r="G2" s="112" t="s">
        <v>503</v>
      </c>
      <c r="H2" s="113"/>
      <c r="I2" s="113"/>
    </row>
    <row r="3" spans="1:9">
      <c r="B3" s="1" t="s">
        <v>520</v>
      </c>
      <c r="C3" s="111" t="s">
        <v>523</v>
      </c>
      <c r="D3" s="111" t="s">
        <v>493</v>
      </c>
      <c r="E3" s="111" t="s">
        <v>539</v>
      </c>
      <c r="G3" s="113" t="s">
        <v>538</v>
      </c>
      <c r="H3" s="111" t="s">
        <v>493</v>
      </c>
      <c r="I3" s="111" t="s">
        <v>539</v>
      </c>
    </row>
    <row r="4" spans="1:9">
      <c r="A4">
        <v>1</v>
      </c>
      <c r="B4" s="6" t="s">
        <v>561</v>
      </c>
      <c r="C4" s="57">
        <f>Extract!Z7</f>
        <v>4.28125</v>
      </c>
      <c r="D4" s="114">
        <f>Extract!Z8</f>
        <v>0.84599999999999997</v>
      </c>
      <c r="E4" s="2">
        <f t="shared" ref="E4:E16" si="0">RANK(C4,C$4:C$16)</f>
        <v>1</v>
      </c>
      <c r="G4" s="57">
        <f>Extract!Z9</f>
        <v>0.68317923780494227</v>
      </c>
      <c r="H4" s="114">
        <f>Extract!Z10</f>
        <v>7.5999999999999998E-2</v>
      </c>
      <c r="I4" s="2">
        <f t="shared" ref="I4:I16" si="1">RANK(G4,G$4:G$16,1)</f>
        <v>1</v>
      </c>
    </row>
    <row r="5" spans="1:9">
      <c r="A5">
        <v>2</v>
      </c>
      <c r="B5" s="6" t="s">
        <v>85</v>
      </c>
      <c r="C5" s="57">
        <f>Extract!AA7</f>
        <v>3.2580645161290325</v>
      </c>
      <c r="D5" s="114">
        <f>Extract!AA8</f>
        <v>6.4000000000000001E-2</v>
      </c>
      <c r="E5" s="2">
        <f t="shared" si="0"/>
        <v>12</v>
      </c>
      <c r="G5" s="57">
        <f>Extract!AA9</f>
        <v>0.92979359485439461</v>
      </c>
      <c r="H5" s="114">
        <f>Extract!AA10</f>
        <v>0.53800000000000003</v>
      </c>
      <c r="I5" s="2">
        <f t="shared" si="1"/>
        <v>10</v>
      </c>
    </row>
    <row r="6" spans="1:9">
      <c r="A6">
        <v>3</v>
      </c>
      <c r="B6" s="10" t="s">
        <v>87</v>
      </c>
      <c r="C6" s="57">
        <f>Extract!AB7</f>
        <v>3.4838709677419355</v>
      </c>
      <c r="D6" s="114">
        <f>Extract!AB8</f>
        <v>0.16600000000000001</v>
      </c>
      <c r="E6" s="2">
        <f t="shared" si="0"/>
        <v>10</v>
      </c>
      <c r="G6" s="57">
        <f>Extract!AB9</f>
        <v>0.85131144876343534</v>
      </c>
      <c r="H6" s="114">
        <f>Extract!AB10</f>
        <v>0.38400000000000001</v>
      </c>
      <c r="I6" s="2">
        <f t="shared" si="1"/>
        <v>6</v>
      </c>
    </row>
    <row r="7" spans="1:9">
      <c r="A7">
        <v>4</v>
      </c>
      <c r="B7" s="6" t="s">
        <v>43</v>
      </c>
      <c r="C7" s="57">
        <f>Extract!AC7</f>
        <v>3.6451612903225805</v>
      </c>
      <c r="D7" s="114">
        <f>Extract!AC8</f>
        <v>0.20499999999999999</v>
      </c>
      <c r="E7" s="2">
        <f t="shared" si="0"/>
        <v>9</v>
      </c>
      <c r="G7" s="57">
        <f>Extract!AC9</f>
        <v>0.87743516747294814</v>
      </c>
      <c r="H7" s="114">
        <f>Extract!AC10</f>
        <v>0.41</v>
      </c>
      <c r="I7" s="2">
        <f t="shared" si="1"/>
        <v>7</v>
      </c>
    </row>
    <row r="8" spans="1:9">
      <c r="A8">
        <v>5</v>
      </c>
      <c r="B8" s="6" t="s">
        <v>44</v>
      </c>
      <c r="C8" s="57">
        <f>Extract!AD7</f>
        <v>3.7666666666666666</v>
      </c>
      <c r="D8" s="114">
        <f>Extract!AD8</f>
        <v>0.25600000000000001</v>
      </c>
      <c r="E8" s="2">
        <f t="shared" si="0"/>
        <v>7</v>
      </c>
      <c r="G8" s="57">
        <f>Extract!AD9</f>
        <v>0.81720015415687686</v>
      </c>
      <c r="H8" s="114">
        <f>Extract!AD10</f>
        <v>0.25600000000000001</v>
      </c>
      <c r="I8" s="2">
        <f t="shared" si="1"/>
        <v>4</v>
      </c>
    </row>
    <row r="9" spans="1:9">
      <c r="A9">
        <v>6</v>
      </c>
      <c r="B9" s="6" t="s">
        <v>21</v>
      </c>
      <c r="C9" s="57">
        <f>Extract!AE7</f>
        <v>3.9375</v>
      </c>
      <c r="D9" s="114">
        <f>Extract!AE8</f>
        <v>0.46100000000000002</v>
      </c>
      <c r="E9" s="2">
        <f t="shared" si="0"/>
        <v>3</v>
      </c>
      <c r="G9" s="57">
        <f>Extract!AE9</f>
        <v>0.75935031653763496</v>
      </c>
      <c r="H9" s="114">
        <f>Extract!AE10</f>
        <v>0.16600000000000001</v>
      </c>
      <c r="I9" s="2">
        <f t="shared" si="1"/>
        <v>2</v>
      </c>
    </row>
    <row r="10" spans="1:9">
      <c r="A10">
        <v>7</v>
      </c>
      <c r="B10" s="6" t="s">
        <v>91</v>
      </c>
      <c r="C10" s="57">
        <f>Extract!AF7</f>
        <v>3.8333333333333335</v>
      </c>
      <c r="D10" s="114">
        <f>Extract!AF8</f>
        <v>0.34599999999999997</v>
      </c>
      <c r="E10" s="2">
        <f t="shared" si="0"/>
        <v>6</v>
      </c>
      <c r="G10" s="57">
        <f>Extract!AF9</f>
        <v>0.91287092917527723</v>
      </c>
      <c r="H10" s="114">
        <f>Extract!AF10</f>
        <v>0.48699999999999999</v>
      </c>
      <c r="I10" s="2">
        <f t="shared" si="1"/>
        <v>9</v>
      </c>
    </row>
    <row r="11" spans="1:9">
      <c r="A11">
        <v>8</v>
      </c>
      <c r="B11" s="6" t="s">
        <v>92</v>
      </c>
      <c r="C11" s="57">
        <f>Extract!AG7</f>
        <v>3.935483870967742</v>
      </c>
      <c r="D11" s="114">
        <f>Extract!AG8</f>
        <v>0.44800000000000001</v>
      </c>
      <c r="E11" s="2">
        <f t="shared" si="0"/>
        <v>4</v>
      </c>
      <c r="G11" s="57">
        <f>Extract!AG9</f>
        <v>0.96386319468299875</v>
      </c>
      <c r="H11" s="114">
        <f>Extract!AG10</f>
        <v>0.65300000000000002</v>
      </c>
      <c r="I11" s="2">
        <f t="shared" si="1"/>
        <v>11</v>
      </c>
    </row>
    <row r="12" spans="1:9">
      <c r="A12">
        <v>9</v>
      </c>
      <c r="B12" s="6" t="s">
        <v>62</v>
      </c>
      <c r="C12" s="57">
        <f>Extract!AH7</f>
        <v>3.6785714285714284</v>
      </c>
      <c r="D12" s="114">
        <f>Extract!AH8</f>
        <v>0.217</v>
      </c>
      <c r="E12" s="2">
        <f t="shared" si="0"/>
        <v>8</v>
      </c>
      <c r="G12" s="57">
        <f>Extract!AH9</f>
        <v>0.81892302485332513</v>
      </c>
      <c r="H12" s="114">
        <f>Extract!AH10</f>
        <v>0.29399999999999998</v>
      </c>
      <c r="I12" s="2">
        <f t="shared" si="1"/>
        <v>5</v>
      </c>
    </row>
    <row r="13" spans="1:9">
      <c r="A13">
        <v>10</v>
      </c>
      <c r="B13" s="6" t="s">
        <v>63</v>
      </c>
      <c r="C13" s="57">
        <f>Extract!AI7</f>
        <v>3.9333333333333331</v>
      </c>
      <c r="D13" s="114">
        <f>Extract!AI8</f>
        <v>0.435</v>
      </c>
      <c r="E13" s="2">
        <f t="shared" si="0"/>
        <v>5</v>
      </c>
      <c r="G13" s="57">
        <f>Extract!AI9</f>
        <v>0.90718713931973627</v>
      </c>
      <c r="H13" s="114">
        <f>Extract!AI10</f>
        <v>0.44800000000000001</v>
      </c>
      <c r="I13" s="2">
        <f t="shared" si="1"/>
        <v>8</v>
      </c>
    </row>
    <row r="14" spans="1:9">
      <c r="A14">
        <v>11</v>
      </c>
      <c r="B14" s="6" t="s">
        <v>45</v>
      </c>
      <c r="C14" s="57">
        <f>Extract!AJ7</f>
        <v>4.1034482758620694</v>
      </c>
      <c r="D14" s="114">
        <f>Extract!AJ8</f>
        <v>0.65300000000000002</v>
      </c>
      <c r="E14" s="2">
        <f t="shared" si="0"/>
        <v>2</v>
      </c>
      <c r="G14" s="57">
        <f>Extract!AJ9</f>
        <v>0.77204864697795572</v>
      </c>
      <c r="H14" s="114">
        <f>Extract!AJ10</f>
        <v>0.192</v>
      </c>
      <c r="I14" s="2">
        <f t="shared" si="1"/>
        <v>3</v>
      </c>
    </row>
    <row r="15" spans="1:9">
      <c r="A15">
        <v>12</v>
      </c>
      <c r="B15" s="6" t="s">
        <v>58</v>
      </c>
      <c r="C15" s="57">
        <f>Extract!AK7</f>
        <v>3.2222222222222223</v>
      </c>
      <c r="D15" s="114">
        <f>Extract!AK8</f>
        <v>5.0999999999999997E-2</v>
      </c>
      <c r="E15" s="2">
        <f t="shared" si="0"/>
        <v>13</v>
      </c>
      <c r="G15" s="57">
        <f>Extract!AK9</f>
        <v>1.0860419786947373</v>
      </c>
      <c r="H15" s="114">
        <f>Extract!AK10</f>
        <v>0.871</v>
      </c>
      <c r="I15" s="2">
        <f t="shared" si="1"/>
        <v>12</v>
      </c>
    </row>
    <row r="16" spans="1:9">
      <c r="A16">
        <v>13</v>
      </c>
      <c r="B16" s="6" t="s">
        <v>142</v>
      </c>
      <c r="C16" s="57">
        <f>Extract!AL7</f>
        <v>3.3793103448275863</v>
      </c>
      <c r="D16" s="114">
        <f>Extract!AL8</f>
        <v>0.10199999999999999</v>
      </c>
      <c r="E16" s="2">
        <f t="shared" si="0"/>
        <v>11</v>
      </c>
      <c r="G16" s="57">
        <f>Extract!AL9</f>
        <v>1.2932183856964952</v>
      </c>
      <c r="H16" s="114">
        <f>Extract!AL10</f>
        <v>1</v>
      </c>
      <c r="I16" s="2">
        <f t="shared" si="1"/>
        <v>13</v>
      </c>
    </row>
    <row r="19" spans="1:2">
      <c r="B19" s="1" t="s">
        <v>521</v>
      </c>
    </row>
    <row r="20" spans="1:2">
      <c r="A20" s="101">
        <v>1</v>
      </c>
      <c r="B20" s="100"/>
    </row>
    <row r="21" spans="1:2">
      <c r="A21" s="101">
        <v>2</v>
      </c>
      <c r="B21" s="100"/>
    </row>
    <row r="22" spans="1:2">
      <c r="A22" s="101">
        <v>3</v>
      </c>
      <c r="B22" s="100"/>
    </row>
    <row r="23" spans="1:2">
      <c r="A23" s="101">
        <v>4</v>
      </c>
      <c r="B23" s="100"/>
    </row>
    <row r="24" spans="1:2">
      <c r="A24" s="101">
        <v>5</v>
      </c>
      <c r="B24" s="100"/>
    </row>
    <row r="25" spans="1:2">
      <c r="A25" s="101">
        <v>6</v>
      </c>
      <c r="B25" s="100"/>
    </row>
    <row r="26" spans="1:2">
      <c r="A26" s="101">
        <v>7</v>
      </c>
      <c r="B26" s="100"/>
    </row>
    <row r="27" spans="1:2">
      <c r="A27" s="101">
        <v>8</v>
      </c>
      <c r="B27" s="100"/>
    </row>
    <row r="28" spans="1:2">
      <c r="A28" s="101">
        <v>9</v>
      </c>
    </row>
    <row r="29" spans="1:2">
      <c r="A29" s="101">
        <v>10</v>
      </c>
    </row>
    <row r="30" spans="1:2">
      <c r="A30" s="101">
        <v>11</v>
      </c>
    </row>
    <row r="31" spans="1:2">
      <c r="A31" s="101">
        <v>12</v>
      </c>
    </row>
  </sheetData>
  <conditionalFormatting sqref="I4:I15 E4:E15">
    <cfRule type="iconSet" priority="13">
      <iconSet showValue="0" reverse="1">
        <cfvo type="percent" val="0"/>
        <cfvo type="percent" val="33"/>
        <cfvo type="percent" val="67"/>
      </iconSet>
    </cfRule>
  </conditionalFormatting>
  <conditionalFormatting sqref="I16 E16">
    <cfRule type="iconSet" priority="15">
      <iconSet showValue="0" reverse="1">
        <cfvo type="percent" val="0"/>
        <cfvo type="percent" val="33"/>
        <cfvo type="percent" val="67"/>
      </iconSet>
    </cfRule>
  </conditionalFormatting>
  <conditionalFormatting sqref="E4:E16">
    <cfRule type="iconSet" priority="10">
      <iconSet showValue="0" reverse="1">
        <cfvo type="percent" val="0"/>
        <cfvo type="percent" val="33"/>
        <cfvo type="percent" val="67"/>
      </iconSet>
    </cfRule>
  </conditionalFormatting>
  <conditionalFormatting sqref="D4:D16">
    <cfRule type="iconSet" priority="8">
      <iconSet iconSet="3Symbols2" showValue="0">
        <cfvo type="percent" val="0"/>
        <cfvo type="percent" val="33"/>
        <cfvo type="percent" val="67"/>
      </iconSet>
    </cfRule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E4:E16">
    <cfRule type="iconSet" priority="7">
      <iconSet iconSet="3Symbols2" showValue="0" reverse="1">
        <cfvo type="percent" val="0"/>
        <cfvo type="percent" val="33"/>
        <cfvo type="percent" val="67"/>
      </iconSet>
    </cfRule>
  </conditionalFormatting>
  <conditionalFormatting sqref="I4:I16">
    <cfRule type="iconSet" priority="6">
      <iconSet showValue="0" reverse="1">
        <cfvo type="percent" val="0"/>
        <cfvo type="percent" val="33"/>
        <cfvo type="percent" val="67"/>
      </iconSet>
    </cfRule>
  </conditionalFormatting>
  <conditionalFormatting sqref="H4:H16">
    <cfRule type="iconSet" priority="2">
      <iconSet iconSet="3Symbols2" showValue="0" reverse="1">
        <cfvo type="percent" val="0"/>
        <cfvo type="percent" val="33"/>
        <cfvo type="percent" val="67"/>
      </iconSet>
    </cfRule>
    <cfRule type="iconSet" priority="3">
      <iconSet reverse="1">
        <cfvo type="percent" val="0"/>
        <cfvo type="percent" val="33"/>
        <cfvo type="percent" val="67"/>
      </iconSet>
    </cfRule>
    <cfRule type="iconSet" priority="4">
      <iconSet iconSet="3Symbols2" showValue="0">
        <cfvo type="percent" val="0"/>
        <cfvo type="percent" val="33"/>
        <cfvo type="percent" val="67"/>
      </iconSet>
    </cfRule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I4:I16">
    <cfRule type="iconSet" priority="1">
      <iconSet iconSet="3Symbols2" showValue="0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8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1"/>
  <sheetViews>
    <sheetView topLeftCell="A11" workbookViewId="0">
      <selection activeCell="B17" sqref="B17:B21"/>
    </sheetView>
  </sheetViews>
  <sheetFormatPr baseColWidth="10" defaultRowHeight="15"/>
  <cols>
    <col min="1" max="1" width="4.28515625" customWidth="1"/>
    <col min="2" max="2" width="106.5703125" customWidth="1"/>
    <col min="3" max="3" width="7.7109375" customWidth="1"/>
    <col min="4" max="5" width="5.7109375" customWidth="1"/>
    <col min="6" max="6" width="3.28515625" customWidth="1"/>
    <col min="7" max="7" width="7.7109375" customWidth="1"/>
    <col min="8" max="9" width="5.7109375" customWidth="1"/>
    <col min="10" max="10" width="7.7109375" customWidth="1"/>
  </cols>
  <sheetData>
    <row r="1" spans="1:20" ht="18.75">
      <c r="A1" s="12" t="s">
        <v>546</v>
      </c>
      <c r="B1" s="12" t="str">
        <f>CONCATENATE("Evangelization at ",Cover!B4)</f>
        <v>Evangelization at Sample Parish</v>
      </c>
      <c r="C1" t="str">
        <f>Cover!B4</f>
        <v>Sample Parish</v>
      </c>
      <c r="I1" s="102"/>
      <c r="J1" s="102"/>
    </row>
    <row r="2" spans="1:20">
      <c r="C2" s="112" t="s">
        <v>543</v>
      </c>
      <c r="D2" s="113"/>
      <c r="E2" s="113"/>
      <c r="G2" s="112" t="s">
        <v>503</v>
      </c>
      <c r="H2" s="113"/>
      <c r="I2" s="113"/>
      <c r="J2" s="83"/>
    </row>
    <row r="3" spans="1:20">
      <c r="B3" s="1" t="s">
        <v>520</v>
      </c>
      <c r="C3" s="111" t="s">
        <v>523</v>
      </c>
      <c r="D3" s="111" t="s">
        <v>493</v>
      </c>
      <c r="E3" s="111" t="s">
        <v>539</v>
      </c>
      <c r="G3" s="113" t="s">
        <v>538</v>
      </c>
      <c r="H3" s="111" t="s">
        <v>493</v>
      </c>
      <c r="I3" s="111" t="s">
        <v>539</v>
      </c>
      <c r="J3" s="83"/>
    </row>
    <row r="4" spans="1:20" hidden="1">
      <c r="A4">
        <v>1</v>
      </c>
      <c r="B4" s="6" t="s">
        <v>561</v>
      </c>
      <c r="D4" s="114"/>
      <c r="E4" s="2"/>
      <c r="H4" s="114"/>
      <c r="I4" s="2"/>
    </row>
    <row r="5" spans="1:20">
      <c r="A5">
        <v>2</v>
      </c>
      <c r="B5" s="6" t="s">
        <v>156</v>
      </c>
      <c r="C5" s="57">
        <f>Extract!AO7</f>
        <v>3.96875</v>
      </c>
      <c r="D5" s="114">
        <f>Extract!AO8</f>
        <v>0.51200000000000001</v>
      </c>
      <c r="E5" s="2">
        <f t="shared" ref="E5:E13" si="0">RANK(C5,C$4:C$13)</f>
        <v>4</v>
      </c>
      <c r="G5" s="117">
        <f>Extract!AO9</f>
        <v>0.82244227172646023</v>
      </c>
      <c r="H5" s="114">
        <f>Extract!AO10</f>
        <v>0.307</v>
      </c>
      <c r="I5" s="2">
        <f t="shared" ref="I5:I13" si="1">RANK(G5,G$3:G$16,1)</f>
        <v>2</v>
      </c>
      <c r="T5" s="117"/>
    </row>
    <row r="6" spans="1:20">
      <c r="A6">
        <v>3</v>
      </c>
      <c r="B6" s="6" t="s">
        <v>147</v>
      </c>
      <c r="C6" s="57">
        <f>Extract!AP7</f>
        <v>3.193548387096774</v>
      </c>
      <c r="D6" s="114">
        <f>Extract!AP8</f>
        <v>3.7999999999999999E-2</v>
      </c>
      <c r="E6" s="2">
        <f t="shared" si="0"/>
        <v>7</v>
      </c>
      <c r="G6" s="57">
        <f>Extract!AP9</f>
        <v>0.98045414098806494</v>
      </c>
      <c r="H6" s="114">
        <f>Extract!AP10</f>
        <v>0.69199999999999995</v>
      </c>
      <c r="I6" s="2">
        <f t="shared" si="1"/>
        <v>7</v>
      </c>
    </row>
    <row r="7" spans="1:20">
      <c r="A7">
        <v>4</v>
      </c>
      <c r="B7" s="6" t="s">
        <v>66</v>
      </c>
      <c r="C7" s="57">
        <f>Extract!AQ7</f>
        <v>4.03125</v>
      </c>
      <c r="D7" s="114">
        <f>Extract!AQ8</f>
        <v>0.56399999999999995</v>
      </c>
      <c r="E7" s="2">
        <f t="shared" si="0"/>
        <v>3</v>
      </c>
      <c r="G7" s="57">
        <f>Extract!AQ9</f>
        <v>0.82244227172646023</v>
      </c>
      <c r="H7" s="114">
        <f>Extract!AQ10</f>
        <v>0.307</v>
      </c>
      <c r="I7" s="2">
        <f t="shared" si="1"/>
        <v>2</v>
      </c>
    </row>
    <row r="8" spans="1:20">
      <c r="A8">
        <v>5</v>
      </c>
      <c r="B8" s="10" t="s">
        <v>65</v>
      </c>
      <c r="C8" s="57">
        <f>Extract!AR7</f>
        <v>2.7307692307692308</v>
      </c>
      <c r="D8" s="114">
        <f>Extract!AR8</f>
        <v>1.2E-2</v>
      </c>
      <c r="E8" s="2">
        <f t="shared" si="0"/>
        <v>8</v>
      </c>
      <c r="G8" s="57">
        <f>Extract!AR9</f>
        <v>0.96156923027693875</v>
      </c>
      <c r="H8" s="114">
        <f>Extract!AR10</f>
        <v>0.64100000000000001</v>
      </c>
      <c r="I8" s="2">
        <f t="shared" si="1"/>
        <v>6</v>
      </c>
    </row>
    <row r="9" spans="1:20">
      <c r="A9">
        <v>6</v>
      </c>
      <c r="B9" s="6" t="s">
        <v>149</v>
      </c>
      <c r="C9" s="57">
        <f>Extract!AS7</f>
        <v>2.5416666666666665</v>
      </c>
      <c r="D9" s="114">
        <f>Extract!AS8</f>
        <v>0</v>
      </c>
      <c r="E9" s="2">
        <f t="shared" si="0"/>
        <v>9</v>
      </c>
      <c r="G9" s="57">
        <f>Extract!AS9</f>
        <v>1.1025333147551271</v>
      </c>
      <c r="H9" s="114">
        <f>Extract!AS10</f>
        <v>0.91</v>
      </c>
      <c r="I9" s="2">
        <f t="shared" si="1"/>
        <v>9</v>
      </c>
    </row>
    <row r="10" spans="1:20">
      <c r="A10">
        <v>7</v>
      </c>
      <c r="B10" s="6" t="s">
        <v>2</v>
      </c>
      <c r="C10" s="57">
        <f>Extract!AT7</f>
        <v>3.75</v>
      </c>
      <c r="D10" s="114">
        <f>Extract!AT8</f>
        <v>0.24299999999999999</v>
      </c>
      <c r="E10" s="2">
        <f t="shared" si="0"/>
        <v>5</v>
      </c>
      <c r="G10" s="57">
        <f>Extract!AT9</f>
        <v>0.95038192662298293</v>
      </c>
      <c r="H10" s="114">
        <f>Extract!AT10</f>
        <v>0.61499999999999999</v>
      </c>
      <c r="I10" s="2">
        <f t="shared" si="1"/>
        <v>5</v>
      </c>
    </row>
    <row r="11" spans="1:20">
      <c r="A11">
        <v>8</v>
      </c>
      <c r="B11" s="6" t="s">
        <v>67</v>
      </c>
      <c r="C11" s="57">
        <f>Extract!AU7</f>
        <v>4.193548387096774</v>
      </c>
      <c r="D11" s="114">
        <f>Extract!AU8</f>
        <v>0.76900000000000002</v>
      </c>
      <c r="E11" s="2">
        <f t="shared" si="0"/>
        <v>2</v>
      </c>
      <c r="G11" s="57">
        <f>Extract!AU9</f>
        <v>0.83344085327873119</v>
      </c>
      <c r="H11" s="114">
        <f>Extract!AU10</f>
        <v>0.34599999999999997</v>
      </c>
      <c r="I11" s="2">
        <f t="shared" si="1"/>
        <v>4</v>
      </c>
    </row>
    <row r="12" spans="1:20">
      <c r="A12">
        <v>9</v>
      </c>
      <c r="B12" s="6" t="s">
        <v>150</v>
      </c>
      <c r="C12" s="57">
        <f>Extract!AV7</f>
        <v>3.7096774193548385</v>
      </c>
      <c r="D12" s="114">
        <f>Extract!AV8</f>
        <v>0.23</v>
      </c>
      <c r="E12" s="2">
        <f t="shared" si="0"/>
        <v>6</v>
      </c>
      <c r="G12" s="57">
        <f>Extract!AV9</f>
        <v>1.0390235283539626</v>
      </c>
      <c r="H12" s="114">
        <f>Extract!AV10</f>
        <v>0.78200000000000003</v>
      </c>
      <c r="I12" s="2">
        <f t="shared" si="1"/>
        <v>8</v>
      </c>
    </row>
    <row r="13" spans="1:20">
      <c r="A13">
        <v>10</v>
      </c>
      <c r="B13" s="6" t="s">
        <v>68</v>
      </c>
      <c r="C13" s="57">
        <f>Extract!AW7</f>
        <v>4.4375</v>
      </c>
      <c r="D13" s="114">
        <f>Extract!AW8</f>
        <v>0.91</v>
      </c>
      <c r="E13" s="2">
        <f t="shared" si="0"/>
        <v>1</v>
      </c>
      <c r="G13" s="57">
        <f>Extract!AW9</f>
        <v>0.71560937262835533</v>
      </c>
      <c r="H13" s="114">
        <f>Extract!AW10</f>
        <v>0.115</v>
      </c>
      <c r="I13" s="2">
        <f t="shared" si="1"/>
        <v>1</v>
      </c>
    </row>
    <row r="14" spans="1:20">
      <c r="I14" s="2"/>
      <c r="J14" s="2"/>
    </row>
    <row r="15" spans="1:20">
      <c r="I15" s="2"/>
      <c r="J15" s="2"/>
    </row>
    <row r="16" spans="1:20">
      <c r="B16" s="1" t="s">
        <v>521</v>
      </c>
      <c r="I16" s="2"/>
      <c r="J16" s="2"/>
    </row>
    <row r="17" spans="1:2">
      <c r="A17" s="101">
        <v>1</v>
      </c>
      <c r="B17" s="100"/>
    </row>
    <row r="18" spans="1:2">
      <c r="A18" s="101">
        <v>2</v>
      </c>
      <c r="B18" s="100"/>
    </row>
    <row r="19" spans="1:2">
      <c r="A19" s="101">
        <v>3</v>
      </c>
      <c r="B19" s="100"/>
    </row>
    <row r="20" spans="1:2">
      <c r="A20" s="101">
        <v>4</v>
      </c>
      <c r="B20" s="100"/>
    </row>
    <row r="21" spans="1:2">
      <c r="A21" s="101">
        <v>5</v>
      </c>
      <c r="B21" s="100"/>
    </row>
  </sheetData>
  <conditionalFormatting sqref="J14:J16 I5:I16 E5:E13">
    <cfRule type="iconSet" priority="20">
      <iconSet showValue="0" reverse="1">
        <cfvo type="percent" val="0"/>
        <cfvo type="percent" val="33"/>
        <cfvo type="percent" val="67"/>
      </iconSet>
    </cfRule>
  </conditionalFormatting>
  <conditionalFormatting sqref="E4:E13">
    <cfRule type="iconSet" priority="19">
      <iconSet showValue="0" reverse="1">
        <cfvo type="percent" val="0"/>
        <cfvo type="percent" val="33"/>
        <cfvo type="percent" val="67"/>
      </iconSet>
    </cfRule>
  </conditionalFormatting>
  <conditionalFormatting sqref="E5:E13">
    <cfRule type="iconSet" priority="18">
      <iconSet showValue="0" reverse="1">
        <cfvo type="percent" val="0"/>
        <cfvo type="percent" val="33"/>
        <cfvo type="percent" val="67"/>
      </iconSet>
    </cfRule>
  </conditionalFormatting>
  <conditionalFormatting sqref="D5:D13">
    <cfRule type="iconSet" priority="15">
      <iconSet iconSet="3Symbols2" showValue="0">
        <cfvo type="percent" val="0"/>
        <cfvo type="percent" val="33"/>
        <cfvo type="percent" val="67"/>
      </iconSet>
    </cfRule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E5:E13">
    <cfRule type="iconSet" priority="14">
      <iconSet iconSet="3Symbols2" showValue="0" reverse="1">
        <cfvo type="percent" val="0"/>
        <cfvo type="percent" val="33"/>
        <cfvo type="percent" val="67"/>
      </iconSet>
    </cfRule>
  </conditionalFormatting>
  <conditionalFormatting sqref="E4">
    <cfRule type="iconSet" priority="13">
      <iconSet showValue="0" reverse="1">
        <cfvo type="percent" val="0"/>
        <cfvo type="percent" val="33"/>
        <cfvo type="percent" val="67"/>
      </iconSet>
    </cfRule>
  </conditionalFormatting>
  <conditionalFormatting sqref="D4">
    <cfRule type="iconSet" priority="9">
      <iconSet iconSet="3Symbols2" showValue="0">
        <cfvo type="percent" val="0"/>
        <cfvo type="percent" val="33"/>
        <cfvo type="percent" val="67"/>
      </iconSet>
    </cfRule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E4">
    <cfRule type="iconSet" priority="8">
      <iconSet iconSet="3Symbols2" showValue="0" reverse="1">
        <cfvo type="percent" val="0"/>
        <cfvo type="percent" val="33"/>
        <cfvo type="percent" val="67"/>
      </iconSet>
    </cfRule>
  </conditionalFormatting>
  <conditionalFormatting sqref="I4:I13">
    <cfRule type="iconSet" priority="7">
      <iconSet showValue="0" reverse="1">
        <cfvo type="percent" val="0"/>
        <cfvo type="percent" val="33"/>
        <cfvo type="percent" val="67"/>
      </iconSet>
    </cfRule>
  </conditionalFormatting>
  <conditionalFormatting sqref="I4:I13">
    <cfRule type="iconSet" priority="6">
      <iconSet showValue="0" reverse="1">
        <cfvo type="percent" val="0"/>
        <cfvo type="percent" val="33"/>
        <cfvo type="percent" val="67"/>
      </iconSet>
    </cfRule>
  </conditionalFormatting>
  <conditionalFormatting sqref="H4:H13">
    <cfRule type="iconSet" priority="2">
      <iconSet iconSet="3Symbols2" showValue="0" reverse="1">
        <cfvo type="percent" val="0"/>
        <cfvo type="percent" val="33"/>
        <cfvo type="percent" val="67"/>
      </iconSet>
    </cfRule>
    <cfRule type="iconSet" priority="3">
      <iconSet reverse="1">
        <cfvo type="percent" val="0"/>
        <cfvo type="percent" val="33"/>
        <cfvo type="percent" val="67"/>
      </iconSet>
    </cfRule>
    <cfRule type="iconSet" priority="4">
      <iconSet iconSet="3Symbols2" showValue="0">
        <cfvo type="percent" val="0"/>
        <cfvo type="percent" val="33"/>
        <cfvo type="percent" val="67"/>
      </iconSet>
    </cfRule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I4:I13">
    <cfRule type="iconSet" priority="1">
      <iconSet iconSet="3Symbols2" showValue="0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7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opLeftCell="A16" workbookViewId="0">
      <selection activeCell="B18" sqref="B18:B20"/>
    </sheetView>
  </sheetViews>
  <sheetFormatPr baseColWidth="10" defaultRowHeight="15"/>
  <cols>
    <col min="1" max="1" width="4.5703125" customWidth="1"/>
    <col min="2" max="2" width="103.140625" customWidth="1"/>
    <col min="3" max="3" width="7.7109375" customWidth="1"/>
    <col min="4" max="5" width="5.7109375" customWidth="1"/>
    <col min="6" max="6" width="4.140625" customWidth="1"/>
    <col min="7" max="7" width="7.7109375" customWidth="1"/>
    <col min="8" max="9" width="5.7109375" customWidth="1"/>
  </cols>
  <sheetData>
    <row r="1" spans="1:10" ht="18.75">
      <c r="A1" s="12" t="s">
        <v>547</v>
      </c>
      <c r="B1" s="12" t="str">
        <f>CONCATENATE("Service at ",Cover!B4)</f>
        <v>Service at Sample Parish</v>
      </c>
      <c r="C1" t="str">
        <f>Cover!B4</f>
        <v>Sample Parish</v>
      </c>
      <c r="H1" s="102"/>
      <c r="I1" s="102"/>
    </row>
    <row r="2" spans="1:10">
      <c r="C2" s="112" t="s">
        <v>543</v>
      </c>
      <c r="D2" s="113"/>
      <c r="E2" s="113"/>
      <c r="G2" s="112" t="s">
        <v>503</v>
      </c>
      <c r="H2" s="113"/>
      <c r="I2" s="113"/>
      <c r="J2" s="83"/>
    </row>
    <row r="3" spans="1:10">
      <c r="B3" s="1" t="s">
        <v>520</v>
      </c>
      <c r="C3" s="111" t="s">
        <v>523</v>
      </c>
      <c r="D3" s="111" t="s">
        <v>493</v>
      </c>
      <c r="E3" s="111" t="s">
        <v>539</v>
      </c>
      <c r="G3" s="113" t="s">
        <v>538</v>
      </c>
      <c r="H3" s="111" t="s">
        <v>493</v>
      </c>
      <c r="I3" s="111" t="s">
        <v>539</v>
      </c>
      <c r="J3" s="83"/>
    </row>
    <row r="4" spans="1:10">
      <c r="A4">
        <v>1</v>
      </c>
      <c r="B4" s="6" t="s">
        <v>561</v>
      </c>
      <c r="C4" s="57">
        <f>Extract!AY7</f>
        <v>4.125</v>
      </c>
      <c r="D4" s="114">
        <f>Extract!AY8</f>
        <v>0.69199999999999995</v>
      </c>
      <c r="E4" s="2">
        <f t="shared" ref="E4:E14" si="0">RANK(C4,C$4:C$16)</f>
        <v>3</v>
      </c>
      <c r="F4" s="2"/>
      <c r="G4" s="57">
        <f>Extract!AY9</f>
        <v>0.79311553891253206</v>
      </c>
      <c r="H4" s="114">
        <f>Extract!AY10</f>
        <v>0.24299999999999999</v>
      </c>
      <c r="I4" s="2">
        <f>RANK(G4,G$4:G$14,1)</f>
        <v>3</v>
      </c>
    </row>
    <row r="5" spans="1:10">
      <c r="A5">
        <v>2</v>
      </c>
      <c r="B5" s="6" t="s">
        <v>49</v>
      </c>
      <c r="C5" s="57">
        <f>Extract!AZ7</f>
        <v>4.4516129032258061</v>
      </c>
      <c r="D5" s="114">
        <f>Extract!AZ8</f>
        <v>0.92300000000000004</v>
      </c>
      <c r="E5" s="2">
        <f t="shared" si="0"/>
        <v>1</v>
      </c>
      <c r="F5" s="2"/>
      <c r="G5" s="57">
        <f>Extract!AZ9</f>
        <v>0.62389687595623955</v>
      </c>
      <c r="H5" s="114">
        <f>Extract!AZ10</f>
        <v>0</v>
      </c>
      <c r="I5" s="2">
        <f t="shared" ref="I5:I14" si="1">RANK(G5,G$4:G$14,1)</f>
        <v>1</v>
      </c>
    </row>
    <row r="6" spans="1:10">
      <c r="A6">
        <v>3</v>
      </c>
      <c r="B6" s="6" t="s">
        <v>50</v>
      </c>
      <c r="C6" s="57">
        <f>Extract!BA7</f>
        <v>4.1034482758620694</v>
      </c>
      <c r="D6" s="114">
        <f>Extract!BA8</f>
        <v>0.65300000000000002</v>
      </c>
      <c r="E6" s="2">
        <f t="shared" si="0"/>
        <v>4</v>
      </c>
      <c r="F6" s="2"/>
      <c r="G6" s="57">
        <f>Extract!BA9</f>
        <v>0.97632062891416427</v>
      </c>
      <c r="H6" s="114">
        <f>Extract!BA10</f>
        <v>0.66600000000000004</v>
      </c>
      <c r="I6" s="2">
        <f t="shared" si="1"/>
        <v>5</v>
      </c>
    </row>
    <row r="7" spans="1:10">
      <c r="A7">
        <v>4</v>
      </c>
      <c r="B7" s="6" t="s">
        <v>23</v>
      </c>
      <c r="C7" s="57">
        <f>Extract!BB7</f>
        <v>4.34375</v>
      </c>
      <c r="D7" s="114">
        <f>Extract!BB8</f>
        <v>0.871</v>
      </c>
      <c r="E7" s="2">
        <f t="shared" si="0"/>
        <v>2</v>
      </c>
      <c r="F7" s="2"/>
      <c r="G7" s="57">
        <f>Extract!BB9</f>
        <v>0.78737518212054081</v>
      </c>
      <c r="H7" s="114">
        <f>Extract!BB10</f>
        <v>0.20499999999999999</v>
      </c>
      <c r="I7" s="2">
        <f t="shared" si="1"/>
        <v>2</v>
      </c>
    </row>
    <row r="8" spans="1:10">
      <c r="A8">
        <v>5</v>
      </c>
      <c r="B8" s="6" t="s">
        <v>24</v>
      </c>
      <c r="C8" s="57">
        <f>Extract!BC7</f>
        <v>3.896551724137931</v>
      </c>
      <c r="D8" s="114">
        <f>Extract!BC8</f>
        <v>0.39700000000000002</v>
      </c>
      <c r="E8" s="2">
        <f t="shared" si="0"/>
        <v>6</v>
      </c>
      <c r="F8" s="2"/>
      <c r="G8" s="57">
        <f>Extract!BC9</f>
        <v>1.0805034404059357</v>
      </c>
      <c r="H8" s="114">
        <f>Extract!BC10</f>
        <v>0.83299999999999996</v>
      </c>
      <c r="I8" s="2">
        <f t="shared" si="1"/>
        <v>9</v>
      </c>
    </row>
    <row r="9" spans="1:10">
      <c r="A9">
        <v>6</v>
      </c>
      <c r="B9" s="6" t="s">
        <v>25</v>
      </c>
      <c r="C9" s="57">
        <f>Extract!BD7</f>
        <v>3.0416666666666665</v>
      </c>
      <c r="D9" s="114">
        <f>Extract!BD8</f>
        <v>2.5000000000000001E-2</v>
      </c>
      <c r="E9" s="2">
        <f t="shared" si="0"/>
        <v>11</v>
      </c>
      <c r="F9" s="2"/>
      <c r="G9" s="57">
        <f>Extract!BD9</f>
        <v>1.0417028979206271</v>
      </c>
      <c r="H9" s="114">
        <f>Extract!BD10</f>
        <v>0.79400000000000004</v>
      </c>
      <c r="I9" s="2">
        <f t="shared" si="1"/>
        <v>8</v>
      </c>
    </row>
    <row r="10" spans="1:10">
      <c r="A10">
        <v>7</v>
      </c>
      <c r="B10" s="6" t="s">
        <v>69</v>
      </c>
      <c r="C10" s="57">
        <f>Extract!BE7</f>
        <v>3.7692307692307692</v>
      </c>
      <c r="D10" s="114">
        <f>Extract!BE8</f>
        <v>0.28199999999999997</v>
      </c>
      <c r="E10" s="2">
        <f t="shared" si="0"/>
        <v>7</v>
      </c>
      <c r="F10" s="2"/>
      <c r="G10" s="57">
        <f>Extract!BE9</f>
        <v>1.0318020084373676</v>
      </c>
      <c r="H10" s="114">
        <f>Extract!BE10</f>
        <v>0.76900000000000002</v>
      </c>
      <c r="I10" s="2">
        <f t="shared" si="1"/>
        <v>7</v>
      </c>
    </row>
    <row r="11" spans="1:10">
      <c r="A11">
        <v>8</v>
      </c>
      <c r="B11" s="6" t="s">
        <v>51</v>
      </c>
      <c r="C11" s="57">
        <f>Extract!BF7</f>
        <v>3.3571428571428572</v>
      </c>
      <c r="D11" s="114">
        <f>Extract!BF8</f>
        <v>8.8999999999999996E-2</v>
      </c>
      <c r="E11" s="2">
        <f t="shared" si="0"/>
        <v>10</v>
      </c>
      <c r="F11" s="2"/>
      <c r="G11" s="57">
        <f>Extract!BF9</f>
        <v>1.0261140545329517</v>
      </c>
      <c r="H11" s="114">
        <f>Extract!BF10</f>
        <v>0.74299999999999999</v>
      </c>
      <c r="I11" s="2">
        <f t="shared" si="1"/>
        <v>6</v>
      </c>
    </row>
    <row r="12" spans="1:10">
      <c r="A12">
        <v>9</v>
      </c>
      <c r="B12" s="6" t="s">
        <v>26</v>
      </c>
      <c r="C12" s="57">
        <f>Extract!BG7</f>
        <v>4.032258064516129</v>
      </c>
      <c r="D12" s="114">
        <f>Extract!BG8</f>
        <v>0.57599999999999996</v>
      </c>
      <c r="E12" s="2">
        <f t="shared" si="0"/>
        <v>5</v>
      </c>
      <c r="F12" s="2"/>
      <c r="G12" s="57">
        <f>Extract!BG9</f>
        <v>0.91228179008249866</v>
      </c>
      <c r="H12" s="114">
        <f>Extract!BG10</f>
        <v>0.46100000000000002</v>
      </c>
      <c r="I12" s="2">
        <f t="shared" si="1"/>
        <v>4</v>
      </c>
    </row>
    <row r="13" spans="1:10">
      <c r="A13">
        <v>10</v>
      </c>
      <c r="B13" s="6" t="s">
        <v>144</v>
      </c>
      <c r="C13" s="57">
        <f>Extract!BH7</f>
        <v>3.4193548387096775</v>
      </c>
      <c r="D13" s="114">
        <f>Extract!BH8</f>
        <v>0.14099999999999999</v>
      </c>
      <c r="E13" s="2">
        <f t="shared" si="0"/>
        <v>8</v>
      </c>
      <c r="F13" s="2"/>
      <c r="G13" s="57">
        <f>Extract!BH9</f>
        <v>1.0885523582075141</v>
      </c>
      <c r="H13" s="114">
        <f>Extract!BH10</f>
        <v>0.89700000000000002</v>
      </c>
      <c r="I13" s="2">
        <f t="shared" si="1"/>
        <v>10</v>
      </c>
    </row>
    <row r="14" spans="1:10">
      <c r="A14">
        <v>11</v>
      </c>
      <c r="B14" s="6" t="s">
        <v>27</v>
      </c>
      <c r="C14" s="57">
        <f>Extract!BI7</f>
        <v>3.3913043478260869</v>
      </c>
      <c r="D14" s="114">
        <f>Extract!BI8</f>
        <v>0.128</v>
      </c>
      <c r="E14" s="2">
        <f t="shared" si="0"/>
        <v>9</v>
      </c>
      <c r="F14" s="2"/>
      <c r="G14" s="57">
        <f>Extract!BI9</f>
        <v>1.1175919907137437</v>
      </c>
      <c r="H14" s="114">
        <f>Extract!BI10</f>
        <v>0.93500000000000005</v>
      </c>
      <c r="I14" s="2">
        <f t="shared" si="1"/>
        <v>11</v>
      </c>
    </row>
    <row r="15" spans="1:10">
      <c r="H15" s="2"/>
      <c r="I15" s="2"/>
    </row>
    <row r="17" spans="1:2">
      <c r="B17" s="1" t="s">
        <v>521</v>
      </c>
    </row>
    <row r="18" spans="1:2">
      <c r="A18" s="101">
        <v>1</v>
      </c>
      <c r="B18" s="100"/>
    </row>
    <row r="19" spans="1:2">
      <c r="A19" s="101">
        <v>2</v>
      </c>
      <c r="B19" s="100"/>
    </row>
    <row r="20" spans="1:2">
      <c r="A20" s="101">
        <v>3</v>
      </c>
      <c r="B20" s="100"/>
    </row>
  </sheetData>
  <conditionalFormatting sqref="H15 E4:F14 I4:I15">
    <cfRule type="iconSet" priority="15">
      <iconSet showValue="0" reverse="1">
        <cfvo type="percent" val="0"/>
        <cfvo type="percent" val="33"/>
        <cfvo type="percent" val="67"/>
      </iconSet>
    </cfRule>
  </conditionalFormatting>
  <conditionalFormatting sqref="E4:E14">
    <cfRule type="iconSet" priority="14">
      <iconSet showValue="0" reverse="1">
        <cfvo type="percent" val="0"/>
        <cfvo type="percent" val="33"/>
        <cfvo type="percent" val="67"/>
      </iconSet>
    </cfRule>
  </conditionalFormatting>
  <conditionalFormatting sqref="E4:E14">
    <cfRule type="iconSet" priority="13">
      <iconSet showValue="0" reverse="1">
        <cfvo type="percent" val="0"/>
        <cfvo type="percent" val="33"/>
        <cfvo type="percent" val="67"/>
      </iconSet>
    </cfRule>
  </conditionalFormatting>
  <conditionalFormatting sqref="E4:E14">
    <cfRule type="iconSet" priority="12">
      <iconSet showValue="0" reverse="1">
        <cfvo type="percent" val="0"/>
        <cfvo type="percent" val="33"/>
        <cfvo type="percent" val="67"/>
      </iconSet>
    </cfRule>
  </conditionalFormatting>
  <conditionalFormatting sqref="D4:D14">
    <cfRule type="iconSet" priority="10">
      <iconSet iconSet="3Symbols2" showValue="0">
        <cfvo type="percent" val="0"/>
        <cfvo type="percent" val="33"/>
        <cfvo type="percent" val="67"/>
      </iconSet>
    </cfRule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E4:E14">
    <cfRule type="iconSet" priority="9">
      <iconSet iconSet="3Symbols2" showValue="0" reverse="1">
        <cfvo type="percent" val="0"/>
        <cfvo type="percent" val="33"/>
        <cfvo type="percent" val="67"/>
      </iconSet>
    </cfRule>
  </conditionalFormatting>
  <conditionalFormatting sqref="I4:I14">
    <cfRule type="iconSet" priority="8">
      <iconSet showValue="0" reverse="1">
        <cfvo type="percent" val="0"/>
        <cfvo type="percent" val="33"/>
        <cfvo type="percent" val="67"/>
      </iconSet>
    </cfRule>
  </conditionalFormatting>
  <conditionalFormatting sqref="I4:I14">
    <cfRule type="iconSet" priority="7">
      <iconSet showValue="0" reverse="1">
        <cfvo type="percent" val="0"/>
        <cfvo type="percent" val="33"/>
        <cfvo type="percent" val="67"/>
      </iconSet>
    </cfRule>
  </conditionalFormatting>
  <conditionalFormatting sqref="I4:I14">
    <cfRule type="iconSet" priority="6">
      <iconSet showValue="0" reverse="1">
        <cfvo type="percent" val="0"/>
        <cfvo type="percent" val="33"/>
        <cfvo type="percent" val="67"/>
      </iconSet>
    </cfRule>
  </conditionalFormatting>
  <conditionalFormatting sqref="H4:H14">
    <cfRule type="iconSet" priority="2">
      <iconSet iconSet="3Symbols2" showValue="0" reverse="1">
        <cfvo type="percent" val="0"/>
        <cfvo type="percent" val="33"/>
        <cfvo type="percent" val="67"/>
      </iconSet>
    </cfRule>
    <cfRule type="iconSet" priority="3">
      <iconSet reverse="1">
        <cfvo type="percent" val="0"/>
        <cfvo type="percent" val="33"/>
        <cfvo type="percent" val="67"/>
      </iconSet>
    </cfRule>
    <cfRule type="iconSet" priority="4">
      <iconSet iconSet="3Symbols2" showValue="0">
        <cfvo type="percent" val="0"/>
        <cfvo type="percent" val="33"/>
        <cfvo type="percent" val="67"/>
      </iconSet>
    </cfRule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I4:I14">
    <cfRule type="iconSet" priority="1">
      <iconSet iconSet="3Symbols2" showValue="0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opLeftCell="A12" workbookViewId="0">
      <selection activeCell="B19" sqref="B19:B25"/>
    </sheetView>
  </sheetViews>
  <sheetFormatPr baseColWidth="10" defaultRowHeight="15"/>
  <cols>
    <col min="1" max="1" width="4.42578125" customWidth="1"/>
    <col min="2" max="2" width="93.7109375" customWidth="1"/>
    <col min="3" max="3" width="7.7109375" customWidth="1"/>
    <col min="4" max="5" width="5.7109375" customWidth="1"/>
    <col min="6" max="6" width="3.85546875" customWidth="1"/>
    <col min="7" max="7" width="7.7109375" customWidth="1"/>
    <col min="8" max="9" width="5.7109375" customWidth="1"/>
  </cols>
  <sheetData>
    <row r="1" spans="1:16" ht="18.75">
      <c r="A1" s="12" t="s">
        <v>548</v>
      </c>
      <c r="B1" s="12" t="str">
        <f>CONCATENATE("Word at ",Cover!B4)</f>
        <v>Word at Sample Parish</v>
      </c>
      <c r="H1" s="102"/>
      <c r="I1" s="102"/>
    </row>
    <row r="2" spans="1:16">
      <c r="C2" s="112" t="s">
        <v>543</v>
      </c>
      <c r="D2" s="113"/>
      <c r="E2" s="113"/>
      <c r="G2" s="112" t="s">
        <v>503</v>
      </c>
      <c r="H2" s="113"/>
      <c r="I2" s="113"/>
      <c r="J2" s="83"/>
    </row>
    <row r="3" spans="1:16">
      <c r="B3" s="1" t="s">
        <v>520</v>
      </c>
      <c r="C3" s="111" t="s">
        <v>523</v>
      </c>
      <c r="D3" s="111" t="s">
        <v>493</v>
      </c>
      <c r="E3" s="111" t="s">
        <v>539</v>
      </c>
      <c r="G3" s="113" t="s">
        <v>538</v>
      </c>
      <c r="H3" s="111" t="s">
        <v>493</v>
      </c>
      <c r="I3" s="111" t="s">
        <v>539</v>
      </c>
      <c r="J3" s="83"/>
    </row>
    <row r="4" spans="1:16">
      <c r="A4">
        <v>1</v>
      </c>
      <c r="B4" s="6" t="s">
        <v>561</v>
      </c>
      <c r="C4" s="57">
        <f>Extract!BK7</f>
        <v>4.1333333333333337</v>
      </c>
      <c r="D4" s="114">
        <f>Extract!BK8</f>
        <v>0.73</v>
      </c>
      <c r="E4" s="2">
        <f>RANK(C4,C$4:C$15)</f>
        <v>4</v>
      </c>
      <c r="G4" s="57">
        <f>Extract!BK9</f>
        <v>0.89955289021760787</v>
      </c>
      <c r="H4" s="114">
        <f>Extract!BK10</f>
        <v>0.435</v>
      </c>
      <c r="I4" s="2">
        <f>RANK(G4,G$4:G$15,1)</f>
        <v>5</v>
      </c>
    </row>
    <row r="5" spans="1:16">
      <c r="A5">
        <v>2</v>
      </c>
      <c r="B5" s="6" t="s">
        <v>14</v>
      </c>
      <c r="C5" s="57">
        <f>Extract!BL7</f>
        <v>4.2333333333333334</v>
      </c>
      <c r="D5" s="114">
        <f>Extract!BL8</f>
        <v>0.82</v>
      </c>
      <c r="E5" s="2">
        <f t="shared" ref="E5:E15" si="0">RANK(C5,C$4:C$15)</f>
        <v>2</v>
      </c>
      <c r="G5" s="57">
        <f>Extract!BL9</f>
        <v>0.81720015415687686</v>
      </c>
      <c r="H5" s="114">
        <f>Extract!BL10</f>
        <v>0.25600000000000001</v>
      </c>
      <c r="I5" s="2">
        <f t="shared" ref="I5:I15" si="1">RANK(G5,G$4:G$15,1)</f>
        <v>3</v>
      </c>
    </row>
    <row r="6" spans="1:16">
      <c r="A6">
        <v>3</v>
      </c>
      <c r="B6" s="6" t="s">
        <v>15</v>
      </c>
      <c r="C6" s="57">
        <f>Extract!BM7</f>
        <v>4.1034482758620694</v>
      </c>
      <c r="D6" s="114">
        <f>Extract!BM8</f>
        <v>0.65300000000000002</v>
      </c>
      <c r="E6" s="2">
        <f t="shared" si="0"/>
        <v>5</v>
      </c>
      <c r="G6" s="57">
        <f>Extract!BM9</f>
        <v>0.93902790108429568</v>
      </c>
      <c r="H6" s="114">
        <f>Extract!BM10</f>
        <v>0.58899999999999997</v>
      </c>
      <c r="I6" s="2">
        <f t="shared" si="1"/>
        <v>9</v>
      </c>
      <c r="O6" s="57"/>
      <c r="P6" s="57"/>
    </row>
    <row r="7" spans="1:16">
      <c r="A7">
        <v>4</v>
      </c>
      <c r="B7" s="6" t="s">
        <v>53</v>
      </c>
      <c r="C7" s="57">
        <f>Extract!BN7</f>
        <v>3.8571428571428572</v>
      </c>
      <c r="D7" s="114">
        <f>Extract!BN8</f>
        <v>0.35799999999999998</v>
      </c>
      <c r="E7" s="2">
        <f t="shared" si="0"/>
        <v>8</v>
      </c>
      <c r="G7" s="57">
        <f>Extract!BN9</f>
        <v>0.93151750800769617</v>
      </c>
      <c r="H7" s="114">
        <f>Extract!BN10</f>
        <v>0.55100000000000005</v>
      </c>
      <c r="I7" s="2">
        <f t="shared" si="1"/>
        <v>7</v>
      </c>
    </row>
    <row r="8" spans="1:16">
      <c r="A8">
        <v>5</v>
      </c>
      <c r="B8" s="6" t="s">
        <v>54</v>
      </c>
      <c r="C8" s="57">
        <f>Extract!BO7</f>
        <v>4.4000000000000004</v>
      </c>
      <c r="D8" s="114">
        <f>Extract!BO8</f>
        <v>0.88400000000000001</v>
      </c>
      <c r="E8" s="2">
        <f t="shared" si="0"/>
        <v>1</v>
      </c>
      <c r="G8" s="57">
        <f>Extract!BO9</f>
        <v>0.67466466766320665</v>
      </c>
      <c r="H8" s="114">
        <f>Extract!BO10</f>
        <v>3.7999999999999999E-2</v>
      </c>
      <c r="I8" s="2">
        <f t="shared" si="1"/>
        <v>1</v>
      </c>
    </row>
    <row r="9" spans="1:16">
      <c r="A9">
        <v>6</v>
      </c>
      <c r="B9" s="6" t="s">
        <v>16</v>
      </c>
      <c r="C9" s="57">
        <f>Extract!BP7</f>
        <v>3.9310344827586206</v>
      </c>
      <c r="D9" s="114">
        <f>Extract!BP8</f>
        <v>0.42299999999999999</v>
      </c>
      <c r="E9" s="2">
        <f t="shared" si="0"/>
        <v>7</v>
      </c>
      <c r="G9" s="57">
        <f>Extract!BP9</f>
        <v>0.8836221915162058</v>
      </c>
      <c r="H9" s="114">
        <f>Extract!BP10</f>
        <v>0.42299999999999999</v>
      </c>
      <c r="I9" s="2">
        <f t="shared" si="1"/>
        <v>4</v>
      </c>
    </row>
    <row r="10" spans="1:16">
      <c r="A10">
        <v>7</v>
      </c>
      <c r="B10" s="6" t="s">
        <v>55</v>
      </c>
      <c r="C10" s="57">
        <f>Extract!BQ7</f>
        <v>3.8076923076923075</v>
      </c>
      <c r="D10" s="114">
        <f>Extract!BQ8</f>
        <v>0.307</v>
      </c>
      <c r="E10" s="2">
        <f t="shared" si="0"/>
        <v>11</v>
      </c>
      <c r="G10" s="57">
        <f>Extract!BQ9</f>
        <v>1.1320505560876961</v>
      </c>
      <c r="H10" s="114">
        <f>Extract!BQ10</f>
        <v>0.94799999999999995</v>
      </c>
      <c r="I10" s="2">
        <f t="shared" si="1"/>
        <v>12</v>
      </c>
    </row>
    <row r="11" spans="1:16">
      <c r="A11">
        <v>8</v>
      </c>
      <c r="B11" s="6" t="s">
        <v>151</v>
      </c>
      <c r="C11" s="57">
        <f>Extract!BR7</f>
        <v>4.0357142857142856</v>
      </c>
      <c r="D11" s="114">
        <f>Extract!BR8</f>
        <v>0.60199999999999998</v>
      </c>
      <c r="E11" s="2">
        <f t="shared" si="0"/>
        <v>6</v>
      </c>
      <c r="G11" s="57">
        <f>Extract!BR9</f>
        <v>0.92224134613944786</v>
      </c>
      <c r="H11" s="114">
        <f>Extract!BR10</f>
        <v>0.5</v>
      </c>
      <c r="I11" s="2">
        <f t="shared" si="1"/>
        <v>6</v>
      </c>
    </row>
    <row r="12" spans="1:16">
      <c r="A12">
        <v>9</v>
      </c>
      <c r="B12" s="6" t="s">
        <v>127</v>
      </c>
      <c r="C12" s="57">
        <f>Extract!BS7</f>
        <v>3.8571428571428572</v>
      </c>
      <c r="D12" s="114">
        <f>Extract!BS8</f>
        <v>0.35799999999999998</v>
      </c>
      <c r="E12" s="2">
        <f t="shared" si="0"/>
        <v>8</v>
      </c>
      <c r="G12" s="57">
        <f>Extract!BS9</f>
        <v>0.93151750800769617</v>
      </c>
      <c r="H12" s="114">
        <f>Extract!BS10</f>
        <v>0.55100000000000005</v>
      </c>
      <c r="I12" s="2">
        <f t="shared" si="1"/>
        <v>7</v>
      </c>
    </row>
    <row r="13" spans="1:16">
      <c r="A13">
        <v>10</v>
      </c>
      <c r="B13" s="6" t="s">
        <v>153</v>
      </c>
      <c r="C13" s="57">
        <f>Extract!BT7</f>
        <v>4.1739130434782608</v>
      </c>
      <c r="D13" s="114">
        <f>Extract!BT8</f>
        <v>0.75600000000000001</v>
      </c>
      <c r="E13" s="2">
        <f t="shared" si="0"/>
        <v>3</v>
      </c>
      <c r="G13" s="57">
        <f>Extract!BT9</f>
        <v>0.71682214816149548</v>
      </c>
      <c r="H13" s="114">
        <f>Extract!BT10</f>
        <v>0.128</v>
      </c>
      <c r="I13" s="2">
        <f t="shared" si="1"/>
        <v>2</v>
      </c>
    </row>
    <row r="14" spans="1:16">
      <c r="A14">
        <v>11</v>
      </c>
      <c r="B14" s="6" t="s">
        <v>155</v>
      </c>
      <c r="C14" s="57">
        <f>Extract!BU7</f>
        <v>3.8260869565217392</v>
      </c>
      <c r="D14" s="114">
        <f>Extract!BU8</f>
        <v>0.32</v>
      </c>
      <c r="E14" s="2">
        <f t="shared" si="0"/>
        <v>10</v>
      </c>
      <c r="G14" s="57">
        <f>Extract!BU9</f>
        <v>0.98406272495218283</v>
      </c>
      <c r="H14" s="114">
        <f>Extract!BU10</f>
        <v>0.70499999999999996</v>
      </c>
      <c r="I14" s="2">
        <f t="shared" si="1"/>
        <v>10</v>
      </c>
    </row>
    <row r="15" spans="1:16">
      <c r="A15">
        <v>12</v>
      </c>
      <c r="B15" s="6" t="s">
        <v>154</v>
      </c>
      <c r="C15" s="57">
        <f>Extract!BV7</f>
        <v>3.6086956521739131</v>
      </c>
      <c r="D15" s="114">
        <f>Extract!BV8</f>
        <v>0.192</v>
      </c>
      <c r="E15" s="2">
        <f t="shared" si="0"/>
        <v>12</v>
      </c>
      <c r="G15" s="57">
        <f>Extract!BV9</f>
        <v>1.0761518325953907</v>
      </c>
      <c r="H15" s="114">
        <f>Extract!BV10</f>
        <v>0.82</v>
      </c>
      <c r="I15" s="2">
        <f t="shared" si="1"/>
        <v>11</v>
      </c>
    </row>
    <row r="18" spans="1:2">
      <c r="B18" s="1" t="s">
        <v>521</v>
      </c>
    </row>
    <row r="19" spans="1:2">
      <c r="A19" s="101">
        <v>1</v>
      </c>
      <c r="B19" s="100"/>
    </row>
    <row r="20" spans="1:2">
      <c r="A20" s="101">
        <v>2</v>
      </c>
      <c r="B20" s="100"/>
    </row>
    <row r="21" spans="1:2">
      <c r="A21" s="101">
        <v>3</v>
      </c>
      <c r="B21" s="100"/>
    </row>
    <row r="22" spans="1:2">
      <c r="A22" s="101">
        <v>4</v>
      </c>
      <c r="B22" s="100"/>
    </row>
    <row r="23" spans="1:2">
      <c r="A23" s="101">
        <v>5</v>
      </c>
      <c r="B23" s="100"/>
    </row>
    <row r="24" spans="1:2">
      <c r="A24" s="101">
        <v>6</v>
      </c>
      <c r="B24" s="100"/>
    </row>
    <row r="25" spans="1:2">
      <c r="B25" s="100"/>
    </row>
  </sheetData>
  <conditionalFormatting sqref="E4:E15 I4:I15">
    <cfRule type="iconSet" priority="18">
      <iconSet showValue="0" reverse="1">
        <cfvo type="percent" val="0"/>
        <cfvo type="percent" val="33"/>
        <cfvo type="percent" val="67"/>
      </iconSet>
    </cfRule>
  </conditionalFormatting>
  <conditionalFormatting sqref="E4:E15">
    <cfRule type="iconSet" priority="16">
      <iconSet showValue="0" reverse="1">
        <cfvo type="percent" val="0"/>
        <cfvo type="percent" val="33"/>
        <cfvo type="percent" val="67"/>
      </iconSet>
    </cfRule>
  </conditionalFormatting>
  <conditionalFormatting sqref="E4:E15">
    <cfRule type="iconSet" priority="15">
      <iconSet showValue="0" reverse="1">
        <cfvo type="percent" val="0"/>
        <cfvo type="percent" val="33"/>
        <cfvo type="percent" val="67"/>
      </iconSet>
    </cfRule>
  </conditionalFormatting>
  <conditionalFormatting sqref="E4:E15">
    <cfRule type="iconSet" priority="14">
      <iconSet showValue="0" reverse="1">
        <cfvo type="percent" val="0"/>
        <cfvo type="percent" val="33"/>
        <cfvo type="percent" val="67"/>
      </iconSet>
    </cfRule>
  </conditionalFormatting>
  <conditionalFormatting sqref="E4:E15">
    <cfRule type="iconSet" priority="13">
      <iconSet showValue="0" reverse="1">
        <cfvo type="percent" val="0"/>
        <cfvo type="percent" val="33"/>
        <cfvo type="percent" val="67"/>
      </iconSet>
    </cfRule>
  </conditionalFormatting>
  <conditionalFormatting sqref="D4:D15">
    <cfRule type="iconSet" priority="11">
      <iconSet iconSet="3Symbols2" showValue="0">
        <cfvo type="percent" val="0"/>
        <cfvo type="percent" val="33"/>
        <cfvo type="percent" val="67"/>
      </iconSet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E4:E15">
    <cfRule type="iconSet" priority="10">
      <iconSet iconSet="3Symbols2" showValue="0" reverse="1">
        <cfvo type="percent" val="0"/>
        <cfvo type="percent" val="33"/>
        <cfvo type="percent" val="67"/>
      </iconSet>
    </cfRule>
  </conditionalFormatting>
  <conditionalFormatting sqref="I4:I15">
    <cfRule type="iconSet" priority="9">
      <iconSet showValue="0" reverse="1">
        <cfvo type="percent" val="0"/>
        <cfvo type="percent" val="33"/>
        <cfvo type="percent" val="67"/>
      </iconSet>
    </cfRule>
  </conditionalFormatting>
  <conditionalFormatting sqref="I4:I15">
    <cfRule type="iconSet" priority="8">
      <iconSet showValue="0" reverse="1">
        <cfvo type="percent" val="0"/>
        <cfvo type="percent" val="33"/>
        <cfvo type="percent" val="67"/>
      </iconSet>
    </cfRule>
  </conditionalFormatting>
  <conditionalFormatting sqref="I4:I15">
    <cfRule type="iconSet" priority="7">
      <iconSet showValue="0" reverse="1">
        <cfvo type="percent" val="0"/>
        <cfvo type="percent" val="33"/>
        <cfvo type="percent" val="67"/>
      </iconSet>
    </cfRule>
  </conditionalFormatting>
  <conditionalFormatting sqref="I4:I15">
    <cfRule type="iconSet" priority="6">
      <iconSet showValue="0" reverse="1">
        <cfvo type="percent" val="0"/>
        <cfvo type="percent" val="33"/>
        <cfvo type="percent" val="67"/>
      </iconSet>
    </cfRule>
  </conditionalFormatting>
  <conditionalFormatting sqref="H4:H15">
    <cfRule type="iconSet" priority="2">
      <iconSet iconSet="3Symbols2" showValue="0" reverse="1">
        <cfvo type="percent" val="0"/>
        <cfvo type="percent" val="33"/>
        <cfvo type="percent" val="67"/>
      </iconSet>
    </cfRule>
    <cfRule type="iconSet" priority="3">
      <iconSet reverse="1">
        <cfvo type="percent" val="0"/>
        <cfvo type="percent" val="33"/>
        <cfvo type="percent" val="67"/>
      </iconSet>
    </cfRule>
    <cfRule type="iconSet" priority="4">
      <iconSet iconSet="3Symbols2" showValue="0">
        <cfvo type="percent" val="0"/>
        <cfvo type="percent" val="33"/>
        <cfvo type="percent" val="67"/>
      </iconSet>
    </cfRule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I4:I15">
    <cfRule type="iconSet" priority="1">
      <iconSet iconSet="3Symbols2" showValue="0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Instructions</vt:lpstr>
      <vt:lpstr>DataBase</vt:lpstr>
      <vt:lpstr>Extract</vt:lpstr>
      <vt:lpstr>Cover</vt:lpstr>
      <vt:lpstr>Worship</vt:lpstr>
      <vt:lpstr>Community</vt:lpstr>
      <vt:lpstr>Evangelization</vt:lpstr>
      <vt:lpstr>Service</vt:lpstr>
      <vt:lpstr>Word</vt:lpstr>
      <vt:lpstr>Leadership</vt:lpstr>
      <vt:lpstr>Stewardship</vt:lpstr>
      <vt:lpstr>Sample</vt:lpstr>
      <vt:lpstr>Items</vt:lpstr>
      <vt:lpstr>Scales</vt:lpstr>
      <vt:lpstr>Capture</vt:lpstr>
      <vt:lpstr>Community!Área_de_impresión</vt:lpstr>
      <vt:lpstr>Cover!Área_de_impresión</vt:lpstr>
      <vt:lpstr>Leadership!Área_de_impresión</vt:lpstr>
      <vt:lpstr>Sample!Área_de_impresión</vt:lpstr>
      <vt:lpstr>Stewardship!Área_de_impresión</vt:lpstr>
      <vt:lpstr>Word!Área_de_impresión</vt:lpstr>
      <vt:lpstr>Worship!Área_de_impresión</vt:lpstr>
      <vt:lpstr>Items!Títulos_a_imprimir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</cp:lastModifiedBy>
  <cp:lastPrinted>2018-02-06T00:38:22Z</cp:lastPrinted>
  <dcterms:created xsi:type="dcterms:W3CDTF">2016-12-30T22:44:39Z</dcterms:created>
  <dcterms:modified xsi:type="dcterms:W3CDTF">2018-02-06T22:28:08Z</dcterms:modified>
</cp:coreProperties>
</file>